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720" yWindow="480" windowWidth="11055" windowHeight="5595"/>
  </bookViews>
  <sheets>
    <sheet name="FORMATO INSTITUCIONAL" sheetId="3" r:id="rId1"/>
    <sheet name="Hoja1" sheetId="4" r:id="rId2"/>
    <sheet name="Hoja2" sheetId="5" r:id="rId3"/>
  </sheets>
  <definedNames>
    <definedName name="_xlnm.Print_Area" localSheetId="0">'FORMATO INSTITUCIONAL'!$A$1:$Y$319</definedName>
    <definedName name="_xlnm.Print_Titles" localSheetId="0">'FORMATO INSTITUCIONAL'!$1:$6</definedName>
  </definedNames>
  <calcPr calcId="125725"/>
</workbook>
</file>

<file path=xl/calcChain.xml><?xml version="1.0" encoding="utf-8"?>
<calcChain xmlns="http://schemas.openxmlformats.org/spreadsheetml/2006/main">
  <c r="I220" i="3"/>
  <c r="G220"/>
  <c r="E220"/>
  <c r="R82"/>
  <c r="Q82"/>
  <c r="AA44"/>
  <c r="AA43"/>
  <c r="Z44"/>
  <c r="Z43"/>
  <c r="C220"/>
  <c r="I219"/>
  <c r="G219"/>
  <c r="G218"/>
  <c r="C218"/>
  <c r="E219"/>
  <c r="E218"/>
  <c r="B220"/>
  <c r="D258"/>
  <c r="C258"/>
  <c r="B258"/>
  <c r="P248"/>
  <c r="O248"/>
  <c r="N248"/>
  <c r="J248"/>
  <c r="I248"/>
  <c r="H248"/>
  <c r="D248"/>
  <c r="C248"/>
  <c r="B248"/>
  <c r="P238"/>
  <c r="O238"/>
  <c r="N238"/>
  <c r="J238"/>
  <c r="I238"/>
  <c r="H238"/>
  <c r="D238"/>
  <c r="C238"/>
  <c r="B238"/>
  <c r="B53"/>
  <c r="C53"/>
  <c r="D53"/>
  <c r="E53"/>
  <c r="F53"/>
  <c r="G53"/>
  <c r="H53"/>
  <c r="I53"/>
  <c r="J53"/>
  <c r="K53"/>
  <c r="L53"/>
  <c r="M53"/>
  <c r="N53"/>
  <c r="O53"/>
  <c r="P53"/>
  <c r="Q53"/>
  <c r="R53"/>
  <c r="S53"/>
  <c r="T53"/>
  <c r="U53"/>
  <c r="V53"/>
  <c r="O28"/>
  <c r="N28"/>
  <c r="H28"/>
  <c r="G28"/>
  <c r="O22"/>
  <c r="N22"/>
  <c r="B112"/>
  <c r="O139"/>
  <c r="O138"/>
  <c r="M139"/>
  <c r="M138"/>
  <c r="K139"/>
  <c r="K138"/>
  <c r="I139"/>
  <c r="I138"/>
  <c r="G139"/>
  <c r="G138"/>
  <c r="E139"/>
  <c r="E138"/>
  <c r="C139"/>
  <c r="C138"/>
  <c r="O166"/>
  <c r="M166"/>
  <c r="K166"/>
  <c r="I166"/>
  <c r="G166"/>
  <c r="E166"/>
  <c r="C166"/>
  <c r="O165"/>
  <c r="M165"/>
  <c r="K165"/>
  <c r="I165"/>
  <c r="G165"/>
  <c r="E165"/>
  <c r="C165"/>
  <c r="O162"/>
  <c r="O161"/>
  <c r="M162"/>
  <c r="M161"/>
  <c r="K162"/>
  <c r="K161"/>
  <c r="I162"/>
  <c r="I161"/>
  <c r="G162"/>
  <c r="G161"/>
  <c r="E162"/>
  <c r="E161"/>
  <c r="C162"/>
  <c r="C161"/>
  <c r="O157"/>
  <c r="M157"/>
  <c r="K157"/>
  <c r="I157"/>
  <c r="G157"/>
  <c r="E157"/>
  <c r="O156"/>
  <c r="M156"/>
  <c r="K156"/>
  <c r="I156"/>
  <c r="G156"/>
  <c r="E156"/>
  <c r="O155"/>
  <c r="M155"/>
  <c r="K155"/>
  <c r="I155"/>
  <c r="G155"/>
  <c r="E155"/>
  <c r="C157"/>
  <c r="C156"/>
  <c r="O141"/>
  <c r="M141"/>
  <c r="K141"/>
  <c r="I141"/>
  <c r="G141"/>
  <c r="E141"/>
  <c r="C141"/>
  <c r="N122"/>
  <c r="O124" s="1"/>
  <c r="L122"/>
  <c r="M124" s="1"/>
  <c r="J122"/>
  <c r="K124" s="1"/>
  <c r="H122"/>
  <c r="I124" s="1"/>
  <c r="F122"/>
  <c r="G124" s="1"/>
  <c r="D122"/>
  <c r="E124" s="1"/>
  <c r="B122"/>
  <c r="C124" s="1"/>
  <c r="C108"/>
  <c r="N112"/>
  <c r="L112"/>
  <c r="M114" s="1"/>
  <c r="J112"/>
  <c r="H112"/>
  <c r="I114" s="1"/>
  <c r="F112"/>
  <c r="D112"/>
  <c r="E114" s="1"/>
  <c r="C114"/>
  <c r="U98"/>
  <c r="R98"/>
  <c r="O98"/>
  <c r="U95"/>
  <c r="T95"/>
  <c r="R95"/>
  <c r="Q95"/>
  <c r="O95"/>
  <c r="N95"/>
  <c r="L95"/>
  <c r="K95"/>
  <c r="I95"/>
  <c r="H95"/>
  <c r="F95"/>
  <c r="E95"/>
  <c r="C95"/>
  <c r="B95"/>
  <c r="U80"/>
  <c r="U93" s="1"/>
  <c r="T80"/>
  <c r="T93" s="1"/>
  <c r="R80"/>
  <c r="R93" s="1"/>
  <c r="Q80"/>
  <c r="Q93" s="1"/>
  <c r="O80"/>
  <c r="O93" s="1"/>
  <c r="N80"/>
  <c r="N93" s="1"/>
  <c r="L80"/>
  <c r="L93" s="1"/>
  <c r="K80"/>
  <c r="K93" s="1"/>
  <c r="I80"/>
  <c r="I93" s="1"/>
  <c r="H80"/>
  <c r="H93" s="1"/>
  <c r="F80"/>
  <c r="F93" s="1"/>
  <c r="E80"/>
  <c r="E93" s="1"/>
  <c r="C80"/>
  <c r="C94" s="1"/>
  <c r="B80"/>
  <c r="B94" s="1"/>
  <c r="V81"/>
  <c r="V82"/>
  <c r="V86"/>
  <c r="S81"/>
  <c r="S82"/>
  <c r="S86"/>
  <c r="P81"/>
  <c r="P82"/>
  <c r="M81"/>
  <c r="M82"/>
  <c r="M85"/>
  <c r="M86"/>
  <c r="J81"/>
  <c r="J82"/>
  <c r="J84"/>
  <c r="J85"/>
  <c r="J86"/>
  <c r="G81"/>
  <c r="G82"/>
  <c r="G84"/>
  <c r="G85"/>
  <c r="G86"/>
  <c r="D81"/>
  <c r="D82"/>
  <c r="D84"/>
  <c r="D86"/>
  <c r="D85"/>
  <c r="R91"/>
  <c r="R90"/>
  <c r="P16"/>
  <c r="C142" s="1"/>
  <c r="R29"/>
  <c r="Q29"/>
  <c r="P29"/>
  <c r="V28"/>
  <c r="U28"/>
  <c r="T28"/>
  <c r="S28"/>
  <c r="R28"/>
  <c r="T178"/>
  <c r="V187"/>
  <c r="V186"/>
  <c r="V185"/>
  <c r="V184"/>
  <c r="T184"/>
  <c r="T183"/>
  <c r="V183" s="1"/>
  <c r="V182"/>
  <c r="T182"/>
  <c r="V181"/>
  <c r="V180"/>
  <c r="T180"/>
  <c r="V179"/>
  <c r="T179"/>
  <c r="V178"/>
  <c r="V177"/>
  <c r="S187"/>
  <c r="S186"/>
  <c r="S185"/>
  <c r="S184"/>
  <c r="Q184"/>
  <c r="Q183"/>
  <c r="S183" s="1"/>
  <c r="S182"/>
  <c r="Q182"/>
  <c r="S181"/>
  <c r="S180"/>
  <c r="Q180"/>
  <c r="S179"/>
  <c r="Q179"/>
  <c r="S178"/>
  <c r="Q178"/>
  <c r="S177"/>
  <c r="P187"/>
  <c r="P186"/>
  <c r="P185"/>
  <c r="P184"/>
  <c r="N184"/>
  <c r="N183"/>
  <c r="P183" s="1"/>
  <c r="P182"/>
  <c r="N182"/>
  <c r="P181"/>
  <c r="P180"/>
  <c r="N180"/>
  <c r="P179"/>
  <c r="N179"/>
  <c r="P178"/>
  <c r="N178"/>
  <c r="P177"/>
  <c r="M187"/>
  <c r="M186"/>
  <c r="M185"/>
  <c r="M184"/>
  <c r="K184"/>
  <c r="K183"/>
  <c r="M183" s="1"/>
  <c r="M182"/>
  <c r="K182"/>
  <c r="M181"/>
  <c r="M180"/>
  <c r="K180"/>
  <c r="M179"/>
  <c r="K179"/>
  <c r="M178"/>
  <c r="K178"/>
  <c r="M177"/>
  <c r="J177"/>
  <c r="J187"/>
  <c r="J186"/>
  <c r="J185"/>
  <c r="J184"/>
  <c r="H184"/>
  <c r="H183"/>
  <c r="J183" s="1"/>
  <c r="J182"/>
  <c r="H182"/>
  <c r="J181"/>
  <c r="J180"/>
  <c r="H180"/>
  <c r="J179"/>
  <c r="H179"/>
  <c r="J178"/>
  <c r="H178"/>
  <c r="E182"/>
  <c r="B182"/>
  <c r="D181"/>
  <c r="E183"/>
  <c r="G187"/>
  <c r="G186"/>
  <c r="G185"/>
  <c r="G184"/>
  <c r="G180"/>
  <c r="G183"/>
  <c r="G182"/>
  <c r="G179"/>
  <c r="G178"/>
  <c r="G181"/>
  <c r="G177"/>
  <c r="E184"/>
  <c r="E180"/>
  <c r="E179"/>
  <c r="E178"/>
  <c r="D187"/>
  <c r="D186"/>
  <c r="D185"/>
  <c r="D184"/>
  <c r="D180"/>
  <c r="B184"/>
  <c r="B180"/>
  <c r="B183"/>
  <c r="D183"/>
  <c r="D179"/>
  <c r="B178"/>
  <c r="B179"/>
  <c r="D182"/>
  <c r="D177"/>
  <c r="D178"/>
  <c r="O171"/>
  <c r="O170"/>
  <c r="M171"/>
  <c r="M170"/>
  <c r="K171"/>
  <c r="K170"/>
  <c r="I171"/>
  <c r="I170"/>
  <c r="G171"/>
  <c r="G170"/>
  <c r="E171"/>
  <c r="E170"/>
  <c r="C171"/>
  <c r="C170"/>
  <c r="C155"/>
  <c r="O121"/>
  <c r="O120"/>
  <c r="M121"/>
  <c r="M120"/>
  <c r="K121"/>
  <c r="K120"/>
  <c r="I121"/>
  <c r="I120"/>
  <c r="G121"/>
  <c r="G120"/>
  <c r="E121"/>
  <c r="E120"/>
  <c r="C121"/>
  <c r="C120"/>
  <c r="Q28"/>
  <c r="R16"/>
  <c r="G164" s="1"/>
  <c r="Q16"/>
  <c r="E164" s="1"/>
  <c r="P69"/>
  <c r="K272" s="1"/>
  <c r="G69"/>
  <c r="E272" s="1"/>
  <c r="E34"/>
  <c r="L34"/>
  <c r="S34"/>
  <c r="E40"/>
  <c r="L40"/>
  <c r="F254"/>
  <c r="G254"/>
  <c r="F255"/>
  <c r="G255"/>
  <c r="F256"/>
  <c r="G256"/>
  <c r="F257"/>
  <c r="G257"/>
  <c r="F258"/>
  <c r="G258"/>
  <c r="G253"/>
  <c r="F253"/>
  <c r="R244"/>
  <c r="S244"/>
  <c r="R245"/>
  <c r="S245"/>
  <c r="R246"/>
  <c r="S246"/>
  <c r="R247"/>
  <c r="S247"/>
  <c r="R248"/>
  <c r="S248"/>
  <c r="L244"/>
  <c r="M244"/>
  <c r="L245"/>
  <c r="M245"/>
  <c r="L246"/>
  <c r="M246"/>
  <c r="L247"/>
  <c r="M247"/>
  <c r="L248"/>
  <c r="M248"/>
  <c r="F244"/>
  <c r="G244"/>
  <c r="F245"/>
  <c r="G245"/>
  <c r="F246"/>
  <c r="G246"/>
  <c r="F247"/>
  <c r="G247"/>
  <c r="F248"/>
  <c r="G248"/>
  <c r="S243"/>
  <c r="R243"/>
  <c r="M243"/>
  <c r="L243"/>
  <c r="G243"/>
  <c r="F243"/>
  <c r="R234"/>
  <c r="S234"/>
  <c r="R235"/>
  <c r="S235"/>
  <c r="R236"/>
  <c r="S236"/>
  <c r="R237"/>
  <c r="S237"/>
  <c r="R238"/>
  <c r="S238"/>
  <c r="L234"/>
  <c r="M234"/>
  <c r="L235"/>
  <c r="M235"/>
  <c r="L236"/>
  <c r="M236"/>
  <c r="L237"/>
  <c r="M237"/>
  <c r="L238"/>
  <c r="M238"/>
  <c r="F234"/>
  <c r="G234"/>
  <c r="F235"/>
  <c r="G235"/>
  <c r="F236"/>
  <c r="G236"/>
  <c r="F237"/>
  <c r="G237"/>
  <c r="F238"/>
  <c r="G238"/>
  <c r="S233"/>
  <c r="R233"/>
  <c r="M233"/>
  <c r="L233"/>
  <c r="G233"/>
  <c r="F233"/>
  <c r="O199"/>
  <c r="M199"/>
  <c r="K199"/>
  <c r="I199"/>
  <c r="G199"/>
  <c r="E199"/>
  <c r="C199"/>
  <c r="O198"/>
  <c r="M198"/>
  <c r="K198"/>
  <c r="I198"/>
  <c r="G198"/>
  <c r="E198"/>
  <c r="C198"/>
  <c r="O197"/>
  <c r="M197"/>
  <c r="K197"/>
  <c r="I197"/>
  <c r="G197"/>
  <c r="E197"/>
  <c r="C197"/>
  <c r="O160"/>
  <c r="M160"/>
  <c r="K160"/>
  <c r="I160"/>
  <c r="G160"/>
  <c r="E160"/>
  <c r="C160"/>
  <c r="O158"/>
  <c r="M158"/>
  <c r="K158"/>
  <c r="I158"/>
  <c r="G158"/>
  <c r="E158"/>
  <c r="C158"/>
  <c r="O153"/>
  <c r="M153"/>
  <c r="K153"/>
  <c r="I153"/>
  <c r="G153"/>
  <c r="E153"/>
  <c r="C153"/>
  <c r="N135"/>
  <c r="L135"/>
  <c r="J135"/>
  <c r="H135"/>
  <c r="F135"/>
  <c r="D135"/>
  <c r="B135"/>
  <c r="O110"/>
  <c r="M110"/>
  <c r="K110"/>
  <c r="I110"/>
  <c r="G110"/>
  <c r="E110"/>
  <c r="C110"/>
  <c r="O109"/>
  <c r="M109"/>
  <c r="K109"/>
  <c r="I109"/>
  <c r="G109"/>
  <c r="E109"/>
  <c r="C109"/>
  <c r="O108"/>
  <c r="M108"/>
  <c r="K108"/>
  <c r="I108"/>
  <c r="G108"/>
  <c r="E108"/>
  <c r="O111"/>
  <c r="M111"/>
  <c r="K111"/>
  <c r="I111"/>
  <c r="G111"/>
  <c r="E111"/>
  <c r="C111"/>
  <c r="G107"/>
  <c r="E107"/>
  <c r="C107"/>
  <c r="G106"/>
  <c r="E106"/>
  <c r="C106"/>
  <c r="B91"/>
  <c r="C91"/>
  <c r="D78"/>
  <c r="E91"/>
  <c r="F91"/>
  <c r="G78"/>
  <c r="G91" s="1"/>
  <c r="H91"/>
  <c r="I91"/>
  <c r="J78"/>
  <c r="K91"/>
  <c r="L91"/>
  <c r="M78"/>
  <c r="N91"/>
  <c r="O91"/>
  <c r="P78"/>
  <c r="P91" s="1"/>
  <c r="Q91"/>
  <c r="S78"/>
  <c r="T91"/>
  <c r="U91"/>
  <c r="V78"/>
  <c r="B92"/>
  <c r="C92"/>
  <c r="D79"/>
  <c r="D95" s="1"/>
  <c r="E92"/>
  <c r="F92"/>
  <c r="G79"/>
  <c r="G92" s="1"/>
  <c r="H92"/>
  <c r="I92"/>
  <c r="J79"/>
  <c r="K92"/>
  <c r="L92"/>
  <c r="M79"/>
  <c r="N92"/>
  <c r="O92"/>
  <c r="P79"/>
  <c r="P92" s="1"/>
  <c r="Q92"/>
  <c r="S79"/>
  <c r="T92"/>
  <c r="U92"/>
  <c r="V79"/>
  <c r="B96"/>
  <c r="C96"/>
  <c r="E96"/>
  <c r="F96"/>
  <c r="G96"/>
  <c r="H96"/>
  <c r="I96"/>
  <c r="K96"/>
  <c r="L96"/>
  <c r="N96"/>
  <c r="O96"/>
  <c r="Q96"/>
  <c r="R96"/>
  <c r="T96"/>
  <c r="U96"/>
  <c r="B97"/>
  <c r="C97"/>
  <c r="E97"/>
  <c r="F97"/>
  <c r="H97"/>
  <c r="I97"/>
  <c r="K97"/>
  <c r="L97"/>
  <c r="N97"/>
  <c r="O97"/>
  <c r="Q97"/>
  <c r="R97"/>
  <c r="T97"/>
  <c r="U97"/>
  <c r="P86"/>
  <c r="V77"/>
  <c r="U90"/>
  <c r="T90"/>
  <c r="S77"/>
  <c r="S80" s="1"/>
  <c r="Q90"/>
  <c r="P77"/>
  <c r="P80" s="1"/>
  <c r="P93" s="1"/>
  <c r="P90"/>
  <c r="O90"/>
  <c r="N90"/>
  <c r="M77"/>
  <c r="M80" s="1"/>
  <c r="L90"/>
  <c r="K90"/>
  <c r="J77"/>
  <c r="J80" s="1"/>
  <c r="I90"/>
  <c r="H90"/>
  <c r="G77"/>
  <c r="G80" s="1"/>
  <c r="G93" s="1"/>
  <c r="G90"/>
  <c r="F90"/>
  <c r="E90"/>
  <c r="D77"/>
  <c r="D80" s="1"/>
  <c r="C90"/>
  <c r="B90"/>
  <c r="V69"/>
  <c r="V96" s="1"/>
  <c r="S69"/>
  <c r="M272" s="1"/>
  <c r="M69"/>
  <c r="M97" s="1"/>
  <c r="J69"/>
  <c r="J96" s="1"/>
  <c r="D69"/>
  <c r="D92" s="1"/>
  <c r="H34"/>
  <c r="O34"/>
  <c r="V34"/>
  <c r="H40"/>
  <c r="O40"/>
  <c r="G34"/>
  <c r="N34"/>
  <c r="U34"/>
  <c r="G40"/>
  <c r="N40"/>
  <c r="F34"/>
  <c r="M34"/>
  <c r="T34"/>
  <c r="F40"/>
  <c r="M40"/>
  <c r="D34"/>
  <c r="K34"/>
  <c r="R34"/>
  <c r="D40"/>
  <c r="K40"/>
  <c r="C34"/>
  <c r="J34"/>
  <c r="Q34"/>
  <c r="C40"/>
  <c r="J40"/>
  <c r="B34"/>
  <c r="I34"/>
  <c r="P34"/>
  <c r="B40"/>
  <c r="I40"/>
  <c r="C35"/>
  <c r="J35"/>
  <c r="Q35"/>
  <c r="C41"/>
  <c r="J41"/>
  <c r="B35"/>
  <c r="I35"/>
  <c r="P35"/>
  <c r="B41"/>
  <c r="I41"/>
  <c r="V16"/>
  <c r="O164" s="1"/>
  <c r="U16"/>
  <c r="M164" s="1"/>
  <c r="T16"/>
  <c r="K164" s="1"/>
  <c r="S16"/>
  <c r="I164" s="1"/>
  <c r="H35"/>
  <c r="O35"/>
  <c r="V35"/>
  <c r="H41"/>
  <c r="O41"/>
  <c r="G35"/>
  <c r="N35"/>
  <c r="U35"/>
  <c r="G41"/>
  <c r="N41"/>
  <c r="F35"/>
  <c r="M35"/>
  <c r="T35"/>
  <c r="F41"/>
  <c r="M41"/>
  <c r="E35"/>
  <c r="L35"/>
  <c r="S35"/>
  <c r="E41"/>
  <c r="L41"/>
  <c r="D35"/>
  <c r="K35"/>
  <c r="R35"/>
  <c r="D41"/>
  <c r="K41"/>
  <c r="V29"/>
  <c r="U29"/>
  <c r="T29"/>
  <c r="S29"/>
  <c r="P28"/>
  <c r="V17"/>
  <c r="U17"/>
  <c r="T17"/>
  <c r="S17"/>
  <c r="R17"/>
  <c r="Q17"/>
  <c r="P17"/>
  <c r="R71"/>
  <c r="R99" s="1"/>
  <c r="K71"/>
  <c r="K72" s="1"/>
  <c r="L71"/>
  <c r="L72" s="1"/>
  <c r="N71"/>
  <c r="N99" s="1"/>
  <c r="O71"/>
  <c r="O99" s="1"/>
  <c r="Q71"/>
  <c r="Q99" s="1"/>
  <c r="T71"/>
  <c r="T99" s="1"/>
  <c r="U71"/>
  <c r="U99" s="1"/>
  <c r="I71"/>
  <c r="I72" s="1"/>
  <c r="H71"/>
  <c r="J71" s="1"/>
  <c r="E71"/>
  <c r="E72" s="1"/>
  <c r="F71"/>
  <c r="F72" s="1"/>
  <c r="B71"/>
  <c r="B99" s="1"/>
  <c r="C71"/>
  <c r="C98" s="1"/>
  <c r="C213"/>
  <c r="D213"/>
  <c r="E213"/>
  <c r="F213"/>
  <c r="G213"/>
  <c r="H213"/>
  <c r="I213"/>
  <c r="J213"/>
  <c r="K213"/>
  <c r="L213"/>
  <c r="M213"/>
  <c r="N213"/>
  <c r="O213"/>
  <c r="B213"/>
  <c r="V70"/>
  <c r="S70"/>
  <c r="P70"/>
  <c r="M70"/>
  <c r="J70"/>
  <c r="G70"/>
  <c r="D70"/>
  <c r="S40"/>
  <c r="I169" s="1"/>
  <c r="G71"/>
  <c r="P71"/>
  <c r="P72" s="1"/>
  <c r="M71"/>
  <c r="S71"/>
  <c r="S72" s="1"/>
  <c r="V71"/>
  <c r="V72" s="1"/>
  <c r="V41"/>
  <c r="O137" s="1"/>
  <c r="V40"/>
  <c r="O169" s="1"/>
  <c r="S41"/>
  <c r="I137" s="1"/>
  <c r="R40"/>
  <c r="G105" s="1"/>
  <c r="R92" l="1"/>
  <c r="B218"/>
  <c r="H218"/>
  <c r="I218" s="1"/>
  <c r="D219"/>
  <c r="B219"/>
  <c r="C219" s="1"/>
  <c r="F219"/>
  <c r="H219"/>
  <c r="U72"/>
  <c r="T72"/>
  <c r="R72"/>
  <c r="Q72"/>
  <c r="G133"/>
  <c r="G132"/>
  <c r="I133"/>
  <c r="I136"/>
  <c r="K133"/>
  <c r="K132"/>
  <c r="M133"/>
  <c r="M132"/>
  <c r="O133"/>
  <c r="O136"/>
  <c r="C133"/>
  <c r="C132"/>
  <c r="E133"/>
  <c r="E132"/>
  <c r="J90"/>
  <c r="M90"/>
  <c r="V90"/>
  <c r="S96"/>
  <c r="M96"/>
  <c r="V92"/>
  <c r="S92"/>
  <c r="M92"/>
  <c r="J92"/>
  <c r="V91"/>
  <c r="S91"/>
  <c r="M91"/>
  <c r="J91"/>
  <c r="I105"/>
  <c r="O105"/>
  <c r="I106"/>
  <c r="K106"/>
  <c r="M106"/>
  <c r="O106"/>
  <c r="I107"/>
  <c r="K107"/>
  <c r="M107"/>
  <c r="O107"/>
  <c r="I131"/>
  <c r="O131"/>
  <c r="I132"/>
  <c r="O132"/>
  <c r="I134"/>
  <c r="O134"/>
  <c r="I135"/>
  <c r="O135"/>
  <c r="C136"/>
  <c r="E136"/>
  <c r="G136"/>
  <c r="K136"/>
  <c r="M136"/>
  <c r="C272"/>
  <c r="G272"/>
  <c r="I272"/>
  <c r="O272"/>
  <c r="P98"/>
  <c r="D97"/>
  <c r="D96"/>
  <c r="G99"/>
  <c r="G98"/>
  <c r="G97"/>
  <c r="G95"/>
  <c r="G94"/>
  <c r="J99"/>
  <c r="J98"/>
  <c r="J97"/>
  <c r="J95"/>
  <c r="J94"/>
  <c r="M99"/>
  <c r="M98"/>
  <c r="M95"/>
  <c r="M94"/>
  <c r="P97"/>
  <c r="P96"/>
  <c r="S98"/>
  <c r="S97"/>
  <c r="V99"/>
  <c r="V98"/>
  <c r="V97"/>
  <c r="V95"/>
  <c r="E94"/>
  <c r="F94"/>
  <c r="H94"/>
  <c r="I94"/>
  <c r="K94"/>
  <c r="L94"/>
  <c r="R94"/>
  <c r="U94"/>
  <c r="E98"/>
  <c r="F98"/>
  <c r="H98"/>
  <c r="I98"/>
  <c r="K98"/>
  <c r="L98"/>
  <c r="N98"/>
  <c r="Q98"/>
  <c r="T98"/>
  <c r="E99"/>
  <c r="F99"/>
  <c r="H99"/>
  <c r="I99"/>
  <c r="K99"/>
  <c r="L99"/>
  <c r="I140"/>
  <c r="O140"/>
  <c r="E142"/>
  <c r="G142"/>
  <c r="I142"/>
  <c r="K142"/>
  <c r="M142"/>
  <c r="O142"/>
  <c r="G143"/>
  <c r="I143"/>
  <c r="O143"/>
  <c r="G144"/>
  <c r="I144"/>
  <c r="O144"/>
  <c r="E163"/>
  <c r="G163"/>
  <c r="I163"/>
  <c r="K163"/>
  <c r="M163"/>
  <c r="C163"/>
  <c r="O163"/>
  <c r="C164"/>
  <c r="G167"/>
  <c r="I167"/>
  <c r="O167"/>
  <c r="G168"/>
  <c r="I168"/>
  <c r="O168"/>
  <c r="G169"/>
  <c r="S95"/>
  <c r="T94"/>
  <c r="S94"/>
  <c r="Q94"/>
  <c r="P95"/>
  <c r="O94"/>
  <c r="P94"/>
  <c r="N94"/>
  <c r="S93"/>
  <c r="S99"/>
  <c r="O72"/>
  <c r="N72"/>
  <c r="P99"/>
  <c r="M72"/>
  <c r="M93"/>
  <c r="H72"/>
  <c r="J72"/>
  <c r="J93"/>
  <c r="G72"/>
  <c r="G112"/>
  <c r="K112"/>
  <c r="O112"/>
  <c r="C122"/>
  <c r="E122"/>
  <c r="G122"/>
  <c r="I122"/>
  <c r="K122"/>
  <c r="M122"/>
  <c r="O122"/>
  <c r="C123"/>
  <c r="E123"/>
  <c r="G123"/>
  <c r="I123"/>
  <c r="K123"/>
  <c r="M123"/>
  <c r="O123"/>
  <c r="C112"/>
  <c r="C113"/>
  <c r="E112"/>
  <c r="I112"/>
  <c r="M112"/>
  <c r="G113"/>
  <c r="K113"/>
  <c r="O113"/>
  <c r="G114"/>
  <c r="K114"/>
  <c r="O114"/>
  <c r="E113"/>
  <c r="I113"/>
  <c r="M113"/>
  <c r="C93"/>
  <c r="D90"/>
  <c r="D71"/>
  <c r="D99" s="1"/>
  <c r="D93"/>
  <c r="D91"/>
  <c r="B93"/>
  <c r="D94"/>
  <c r="D98"/>
  <c r="R41"/>
  <c r="T41"/>
  <c r="U41"/>
  <c r="P41"/>
  <c r="P40"/>
  <c r="Q40"/>
  <c r="T40"/>
  <c r="U40"/>
  <c r="Q41"/>
  <c r="V80"/>
  <c r="V93" s="1"/>
  <c r="B98"/>
  <c r="C99"/>
  <c r="D72"/>
  <c r="C72"/>
  <c r="B72"/>
  <c r="S90"/>
  <c r="F218" l="1"/>
  <c r="D218"/>
  <c r="E137"/>
  <c r="E140"/>
  <c r="E135"/>
  <c r="E134"/>
  <c r="E131"/>
  <c r="M169"/>
  <c r="M168"/>
  <c r="M167"/>
  <c r="M144"/>
  <c r="M143"/>
  <c r="M105"/>
  <c r="K169"/>
  <c r="K168"/>
  <c r="K167"/>
  <c r="K144"/>
  <c r="K143"/>
  <c r="K105"/>
  <c r="E169"/>
  <c r="E168"/>
  <c r="E167"/>
  <c r="E144"/>
  <c r="E143"/>
  <c r="E105"/>
  <c r="C169"/>
  <c r="C168"/>
  <c r="C167"/>
  <c r="C144"/>
  <c r="C143"/>
  <c r="C105"/>
  <c r="C137"/>
  <c r="C140"/>
  <c r="C134"/>
  <c r="C131"/>
  <c r="C135"/>
  <c r="M137"/>
  <c r="M140"/>
  <c r="M135"/>
  <c r="M134"/>
  <c r="M131"/>
  <c r="K137"/>
  <c r="K140"/>
  <c r="K135"/>
  <c r="K134"/>
  <c r="K131"/>
  <c r="G137"/>
  <c r="G140"/>
  <c r="G135"/>
  <c r="G134"/>
  <c r="G131"/>
  <c r="V94"/>
</calcChain>
</file>

<file path=xl/comments1.xml><?xml version="1.0" encoding="utf-8"?>
<comments xmlns="http://schemas.openxmlformats.org/spreadsheetml/2006/main">
  <authors>
    <author>jgc</author>
    <author>Sergio Pascual Conde Maldonado</author>
  </authors>
  <commentList>
    <comment ref="B2" authorId="0">
      <text>
        <r>
          <rPr>
            <sz val="8"/>
            <color indexed="81"/>
            <rFont val="Tahoma"/>
            <family val="2"/>
          </rPr>
          <t xml:space="preserve">FAVOR DE COLOCAR LOS DATOS DENTRO DE CADA CELDA O CASILLA Y NO MODIFICAR EL FORMATO
</t>
        </r>
      </text>
    </comment>
    <comment ref="O153" authorId="1">
      <text>
        <r>
          <rPr>
            <b/>
            <sz val="9"/>
            <color indexed="81"/>
            <rFont val="Arial"/>
            <family val="2"/>
          </rPr>
          <t>El indicador se obtiene del número de estudiantes que egresaron o los que están por egresar en el año que se está calculando</t>
        </r>
      </text>
    </comment>
  </commentList>
</comments>
</file>

<file path=xl/sharedStrings.xml><?xml version="1.0" encoding="utf-8"?>
<sst xmlns="http://schemas.openxmlformats.org/spreadsheetml/2006/main" count="645" uniqueCount="259">
  <si>
    <t>LICENCIATURA</t>
  </si>
  <si>
    <t>Matrícula</t>
  </si>
  <si>
    <t>Concepto</t>
  </si>
  <si>
    <t>%</t>
  </si>
  <si>
    <t>TSU/PA</t>
  </si>
  <si>
    <t>Licenciatura</t>
  </si>
  <si>
    <t>Maestría</t>
  </si>
  <si>
    <t>Doctorado</t>
  </si>
  <si>
    <t>Total</t>
  </si>
  <si>
    <t>GENERACIÓN Y APLICACIÓN DEL CONOCIMIENTO</t>
  </si>
  <si>
    <t>Núm.</t>
  </si>
  <si>
    <t>Número de LGAC registradas</t>
  </si>
  <si>
    <t>Número y % de cuerpos académicos consolidados y registrados</t>
  </si>
  <si>
    <t>Número y % de cuerpos académicos en consolidación y registrados</t>
  </si>
  <si>
    <t>Número y % de cuerpos académicos en formación y registrados</t>
  </si>
  <si>
    <t>PERSONAL ACADÉMICO</t>
  </si>
  <si>
    <t>Profesores de Tiempo Completo con:</t>
  </si>
  <si>
    <t>Número de profesores de tiempo completo</t>
  </si>
  <si>
    <t>Total de profesores</t>
  </si>
  <si>
    <t>% de profesores de tiempo completo</t>
  </si>
  <si>
    <t>Especialidad</t>
  </si>
  <si>
    <t>Perfil deseable PROMEP, reconocido por la SEP</t>
  </si>
  <si>
    <t>PROGRAMAS EDUCATIVOS</t>
  </si>
  <si>
    <t>Núm</t>
  </si>
  <si>
    <t>Número y % de programas actualizados en los últimos cinco años</t>
  </si>
  <si>
    <t>Número y % de programas evaluados por los CIEES</t>
  </si>
  <si>
    <t>Número y % de programas de TSU/PA y licenciatura acreditados</t>
  </si>
  <si>
    <t>PROCESOS EDUCATIVOS</t>
  </si>
  <si>
    <t>SI</t>
  </si>
  <si>
    <t>NO</t>
  </si>
  <si>
    <t>Existen estrategias orientas a compensar deficiencias de los estudiantes para evitar la deserción, manteniendo la calidad (**)</t>
  </si>
  <si>
    <t>(**) En caso afirmativo, incluir un texto como ANEXO INSTITUCIONAL que describa la forma en que se realiza esta actividad.</t>
  </si>
  <si>
    <t>RESULTADOS EDUCATIVOS</t>
  </si>
  <si>
    <t>INFRAESTRUCTURA: CÓMPUTO</t>
  </si>
  <si>
    <t>Obsoletas</t>
  </si>
  <si>
    <t>Dedicadas a los alumnos</t>
  </si>
  <si>
    <t>Dedicadas a los profesores</t>
  </si>
  <si>
    <t>Dedicadas al personal de apoyo</t>
  </si>
  <si>
    <t>Títulos</t>
  </si>
  <si>
    <t>Volúmenes</t>
  </si>
  <si>
    <t>(H)</t>
  </si>
  <si>
    <t>(I)</t>
  </si>
  <si>
    <t>INFRAESTRUCTURA: CUBÍCULOS</t>
  </si>
  <si>
    <t xml:space="preserve">Número y % de profesores de tiempo completo con cubículo individual o compartido </t>
  </si>
  <si>
    <t>TSU</t>
  </si>
  <si>
    <t>ESPECIALIZACIÓN</t>
  </si>
  <si>
    <t>MAESTRÍA</t>
  </si>
  <si>
    <t>DOCTORADO</t>
  </si>
  <si>
    <t>TOTAL</t>
  </si>
  <si>
    <t xml:space="preserve">MATRICULA POR ÁREA DEL CONOCIMIENTO Y TIPO </t>
  </si>
  <si>
    <t>Posgrado</t>
  </si>
  <si>
    <t xml:space="preserve">Ciencias Sociales y Administrativas </t>
  </si>
  <si>
    <t xml:space="preserve">Ingeniería y Tecnología </t>
  </si>
  <si>
    <t xml:space="preserve">Ciencias de la Salud </t>
  </si>
  <si>
    <t xml:space="preserve">Educación y Humanidades </t>
  </si>
  <si>
    <t xml:space="preserve">Ciencias Exactas y Naturales </t>
  </si>
  <si>
    <t xml:space="preserve">NORMATIVA INSTITUCIONAL </t>
  </si>
  <si>
    <t xml:space="preserve">Año de aprobación </t>
  </si>
  <si>
    <t xml:space="preserve">Ley Orgánica </t>
  </si>
  <si>
    <t xml:space="preserve">Estatuto General o Reglamento Orgánico </t>
  </si>
  <si>
    <t xml:space="preserve">Reglamento de Personal Académico </t>
  </si>
  <si>
    <t xml:space="preserve">Reglamento del Servicio Social </t>
  </si>
  <si>
    <t xml:space="preserve">Reglamento para la admisión de estudiantes </t>
  </si>
  <si>
    <t>La normativa institucional actual es la adecuada para sustentar el desarrollo de la universidad y hacer frente a los retos que ha identificado</t>
  </si>
  <si>
    <t>H</t>
  </si>
  <si>
    <t>M</t>
  </si>
  <si>
    <t>T</t>
  </si>
  <si>
    <t>Pertenencia al SNI / SNC</t>
  </si>
  <si>
    <t xml:space="preserve">NUM. </t>
  </si>
  <si>
    <t>Número y % de programas de TSU/PA y licenciatura en el nivel 1 de los CIEES</t>
  </si>
  <si>
    <t>Número y % de programas de TSU/PA y licenciatura en el nivel 2 de los CIEES</t>
  </si>
  <si>
    <t>Número y % de programas de TSU/PA y licenciatura en el nivel 3 de los CIEES</t>
  </si>
  <si>
    <t xml:space="preserve">NO. </t>
  </si>
  <si>
    <t>Número y % de programas educativos con tasa de titulación superior al 70 %</t>
  </si>
  <si>
    <t>Número y % de programas educativos con tasa de retención del 1º. al 2do. año superior al 70 %</t>
  </si>
  <si>
    <t>Total de computadoras en la institución</t>
  </si>
  <si>
    <t>Si</t>
  </si>
  <si>
    <t>No</t>
  </si>
  <si>
    <t>¿Existe una política institucional para la adquisición de material informático? (**)</t>
  </si>
  <si>
    <t>¿Existen mecanismos para conocer la opinión de profesores y alumnos sobre la calidad de los servicios informáticos? (**)</t>
  </si>
  <si>
    <t>% de construcción de la red interna</t>
  </si>
  <si>
    <t>INFRAESTRUCTURA: ACERVOS Libros en las bibliotecas de la institución</t>
  </si>
  <si>
    <t>Área de conocimiento</t>
  </si>
  <si>
    <t>Suscripciones a revistas</t>
  </si>
  <si>
    <t>K / J</t>
  </si>
  <si>
    <t>I / J</t>
  </si>
  <si>
    <t>Suscripciones a revista</t>
  </si>
  <si>
    <t>N / M</t>
  </si>
  <si>
    <t>O / M</t>
  </si>
  <si>
    <t>H/G</t>
  </si>
  <si>
    <t>I/G</t>
  </si>
  <si>
    <t>(J)</t>
  </si>
  <si>
    <t>(K)</t>
  </si>
  <si>
    <t>( l )</t>
  </si>
  <si>
    <t>(M)</t>
  </si>
  <si>
    <t>(N)</t>
  </si>
  <si>
    <t>(O)</t>
  </si>
  <si>
    <t>(P)</t>
  </si>
  <si>
    <t>Q/P</t>
  </si>
  <si>
    <t>R/P</t>
  </si>
  <si>
    <t>T/S</t>
  </si>
  <si>
    <t>U/S</t>
  </si>
  <si>
    <t>(Q)</t>
  </si>
  <si>
    <t>(R)</t>
  </si>
  <si>
    <t>(S)</t>
  </si>
  <si>
    <t>(T)</t>
  </si>
  <si>
    <t>(U)</t>
  </si>
  <si>
    <t>¿Existe una política institucional de adquisición de material bibliográfico? (**)</t>
  </si>
  <si>
    <t>¿Existen mecanismos para conocer la opinión de profesores y alumnos sobre la calidad de los servicios bibliotecarios? (**)</t>
  </si>
  <si>
    <t>GESTIÓN</t>
  </si>
  <si>
    <t>NUM.</t>
  </si>
  <si>
    <t>Número y % de recomendaciones emitidas por el Comité de Administración y Gestión de los CIEES, que han sido atendidas</t>
  </si>
  <si>
    <t>Número y % de funcionarios que han sido capacitados en planeación estratégica</t>
  </si>
  <si>
    <t>Número y % de funcionarios que han sido capacitados para la gestión de IES</t>
  </si>
  <si>
    <t>Procesos certificados por las normas ISO-9000: 2000</t>
  </si>
  <si>
    <t xml:space="preserve">¿Existen mecanismos para la evaluación del personal académico? (**)  </t>
  </si>
  <si>
    <t>¿Existen mecanismos para evaluar la eficiencia en la utilización de los recursos físicos? (**)  </t>
  </si>
  <si>
    <t>¿Existen mecanismos para evaluar la eficiencia en la utilización de los recursos financieros? (**) </t>
  </si>
  <si>
    <t>Nombre de la Institución:</t>
  </si>
  <si>
    <t>Nota: En este caso las celdas o casillas sombreadas no deben ser llenadas, ya que no se solicita información en esa ubicación</t>
  </si>
  <si>
    <t>% H</t>
  </si>
  <si>
    <t>% M</t>
  </si>
  <si>
    <t>% T</t>
  </si>
  <si>
    <t>Nota: Las celdas o casillas sombreadas no deben ser llenadas. Son Fórmulas para calcular automaticamente. Favor de no mover o modificar el formato. Introducir los datos sólo en las casillas en blanco.</t>
  </si>
  <si>
    <t>Total del número de becas</t>
  </si>
  <si>
    <t>Número y % de alumnos que reciben tutoría en PE de TSU/PA y LIC.</t>
  </si>
  <si>
    <t>Número y % de becas otorgadas por la institución (TSU/PA, LIC. y Posgrado)</t>
  </si>
  <si>
    <t>Número y % de becas otorgadas por el PRONABES (TSU/PA y LIC)</t>
  </si>
  <si>
    <t>Número y % de becas otorgadas por el CONACyT (Esp. Maest. Y Doc.)</t>
  </si>
  <si>
    <t>Número y % de becas otorgadas por otros programas o instituciones (TSU/PA, Licenciatura y Posgrado)</t>
  </si>
  <si>
    <t>Número y % de estudiantes titulados durante el primer año de egreso de licenciatura (por cohorte generacional)</t>
  </si>
  <si>
    <t>Número y  % de PE que aplican procesos colegiados de evaluación del aprendizaje</t>
  </si>
  <si>
    <t>Numero y % de satisfacción de los estudiantes (**)</t>
  </si>
  <si>
    <r>
      <t>Nivel</t>
    </r>
    <r>
      <rPr>
        <sz val="12"/>
        <rFont val="Arial Narrow"/>
        <family val="2"/>
      </rPr>
      <t xml:space="preserve"> </t>
    </r>
  </si>
  <si>
    <r>
      <t>Año</t>
    </r>
    <r>
      <rPr>
        <sz val="12"/>
        <rFont val="Arial Narrow"/>
        <family val="2"/>
      </rPr>
      <t xml:space="preserve"> </t>
    </r>
  </si>
  <si>
    <r>
      <t>Número</t>
    </r>
    <r>
      <rPr>
        <sz val="12"/>
        <rFont val="Arial Narrow"/>
        <family val="2"/>
      </rPr>
      <t xml:space="preserve"> PE</t>
    </r>
  </si>
  <si>
    <r>
      <t>Matrícula</t>
    </r>
    <r>
      <rPr>
        <sz val="12"/>
        <rFont val="Arial Narrow"/>
        <family val="2"/>
      </rPr>
      <t xml:space="preserve"> </t>
    </r>
  </si>
  <si>
    <t>PROGRAMAS EDUCATIVOS EVALUABLES</t>
  </si>
  <si>
    <t>PROGRAMAS EDUCATIVOS NO EVALUABLES</t>
  </si>
  <si>
    <t>PROGRAMAS EDUCATIVOS (EVALUABLES Y NO EVALUABLES)</t>
  </si>
  <si>
    <t>PROGRAMAS EDUCATIVOS (EVALUABLES Y NO EVALUABLES</t>
  </si>
  <si>
    <t>Organismo Certificador</t>
  </si>
  <si>
    <t>Año de Certificación</t>
  </si>
  <si>
    <t>Duración de la Certificación</t>
  </si>
  <si>
    <t>Número y % de PE que se actualizaron o incorporaron elementos de enfoques centrados en el estudiante o en el aprendizaje</t>
  </si>
  <si>
    <t>La Institución cuenta con procesos certificados</t>
  </si>
  <si>
    <t>* Se puede insertar filas para listar los procesos certificados.</t>
  </si>
  <si>
    <t>¿El SIIA calcula los indicadores académicos institucionales? (tasa de egreso y de titulación por cohorte, seguimiento de egresados, indicadores de desempeño docente y los de gestión)</t>
  </si>
  <si>
    <t>* Considerar PE de buena calidad, los PE de TSU/PA y LIC que se encuentran en el Nivel 1 del padrón de PE evaluados por los CIEES o acreditados por un organismo reconocido por el COPAES.</t>
  </si>
  <si>
    <t>Para obtener el número y porcentaje de estos indicadores se debe considerar el calculo de la tasa de titulación conforme a lo que se indicia en el Anexo I de la Guía</t>
  </si>
  <si>
    <t>(**) Si se cuenta con este estudio se debe de incluir un texto como ANEXO INSTITUCIONAL que describa la forma en que se realiza esta actividad. Para obtener el porcentaje de este indicador hay que considerar el total de encuestados entre los que contestaron positivamente.</t>
  </si>
  <si>
    <t>Número y % de estudiantes que aplicaron el EGEL (Licenciatura)</t>
  </si>
  <si>
    <t>Número y % de estudiantes que aplicaron el EGETSU (TSU/PA)</t>
  </si>
  <si>
    <t>Número y % de PE que tienen  el currículo flexible</t>
  </si>
  <si>
    <t>(**) Si se cuenta con este estudio, incluir un texto como ANEXO INSTITUCIONAL que describa la forma en que se realiza esta actividad. Para obtener el porcentaje de este indicador hay que considerar el total de encuestados entre los que contestaron positivamente.</t>
  </si>
  <si>
    <t>Número y % de PE que realizaron estudios de factibilidad para buscar su pertinencia</t>
  </si>
  <si>
    <t>La Instittución tiene el SIIA en operación</t>
  </si>
  <si>
    <t>Num</t>
  </si>
  <si>
    <t>Número y % de estudiantes que aprobaron el EGEL (Licenciatura)</t>
  </si>
  <si>
    <t>Número y % de estudiantes que aprobaron el EGETSU (TSU/PA)</t>
  </si>
  <si>
    <t>Número y % de PE que aplican el EGETSU a estudiantes egresados (TSU/PA)</t>
  </si>
  <si>
    <t>(**) En caso afirmativo, incluir un texto como ANEXO que describa la forma en que se realiza esta actividad.</t>
  </si>
  <si>
    <t>Actualizados en los últimos cinco años</t>
  </si>
  <si>
    <t xml:space="preserve">Leyes y Reglamentos </t>
  </si>
  <si>
    <t>Número y % de PE que aplican el EGEL a estudiantes egresados (Licenciatura)</t>
  </si>
  <si>
    <t>Número y % de programas de posgrado incluidos en el Padrón Nacional de Posgrado (PNP SEP-CONACYT)</t>
  </si>
  <si>
    <t>Número y % de programas reconocios por el Programa de Fomento de la Calidad (PFC)</t>
  </si>
  <si>
    <t>Programas y Matrícula Evaluable de Buena Calidad</t>
  </si>
  <si>
    <t>* Considerar PE de buena calidad, los PE de posgrado que están reconocidos en el Padron Nacional de Posgrado de Calidad o en el Padron de Fomento a la Calidad del CONACYT-SEP</t>
  </si>
  <si>
    <t>M1</t>
  </si>
  <si>
    <t>M2</t>
  </si>
  <si>
    <t>Número y % de PE en los que el 80 % o más de sus egresados consiguieron empleo en menos de seis meses después de egresar</t>
  </si>
  <si>
    <t>Número y % de PE en los que el 80 % o más de sus titulados realizó alguna actividad laboral durante el primer año después de egresar y que coincidió o tuvo relación con sus estudios</t>
  </si>
  <si>
    <t>Conepto</t>
  </si>
  <si>
    <t>M1: Corresponde al número inicial con el que se obtiene el porcentaje de cada concepto.</t>
  </si>
  <si>
    <t>M2: Corresponde al número final con el que se obtiene el porcentaje de cada concepto.</t>
  </si>
  <si>
    <t>Número y % de egresados de licenciatura que consiguieron empleo en menos de seis meses despues de egresar</t>
  </si>
  <si>
    <t>Número y % de titulados de licenciatura que realizó alguna actividad laboral despues de egresar y que coincidió o tuvo relación con sus estudios</t>
  </si>
  <si>
    <t>Número y % de estudiantes titulados durante el primer año de egreso de TSU/PA (por cohorte generacional)</t>
  </si>
  <si>
    <t>La institución cuenta con un Consejo Consultivo de Vinculación Social</t>
  </si>
  <si>
    <t>FORMATO PARA CAPTURA DE INDICADORES BÁSICOS DE LA INSTITUCIÓN. PIFI 2010-2011</t>
  </si>
  <si>
    <t>Posgrado en el área de su desempeño</t>
  </si>
  <si>
    <t>Doctorado en el área de su desempeño</t>
  </si>
  <si>
    <t>Participación en el programa de tutoría</t>
  </si>
  <si>
    <t>Profesores (PTC, PMT y PA) que reciben capacitación y/o actualización con al menos 40 horas por año</t>
  </si>
  <si>
    <t>Número de profesores de tiempo parcial (PMT y PA)</t>
  </si>
  <si>
    <t>Número y % de programas de posgrado reconocidos por el Programa Nacional de Posgrado de Calidad (PNPC SEP-CONACYT)</t>
  </si>
  <si>
    <t>Número y % de Matrícula de PE de posgrado atendida en PE reconocios por el Programa Nacional de Posgrado de Calida (PNPC SEP-CONACyT)</t>
  </si>
  <si>
    <t>Número y % de Matrícula de PE de posgrado atendida en PE reconocidos por el Padrón Nacional de Posgrado (PNP SEP-CONACyT)</t>
  </si>
  <si>
    <t>Número y % de Matrícula de PE de posgrado atendida en PE reconocidos por el Programa de Fomento de la Calidad (PFC)</t>
  </si>
  <si>
    <t xml:space="preserve">Número y % de PE que se actualizarán incorporando estudios de seguimiento de egresados
</t>
  </si>
  <si>
    <t xml:space="preserve">Número y % de PE que se actualizarán incorporando estudios de empleadores
</t>
  </si>
  <si>
    <t>Número y % de PE que se actualizarán incorporando el servicio social en el plan de estudios</t>
  </si>
  <si>
    <t>Número y % de PE que se actualizarán incorporando la práctica profesional en el plan de estudios</t>
  </si>
  <si>
    <t>Número y % de PE que incorporan una segunda lengua (preferentemente el inglés) y que es requisito de egreso</t>
  </si>
  <si>
    <t>Número y % de PE que incorporan la temática del medio ambiente y el desarrollo sustentable en sus planes y/o programas de estudio</t>
  </si>
  <si>
    <t>Número y % de estudiantes que realizan movilidad nacional y que tiene valor curricular</t>
  </si>
  <si>
    <t>Número y % de estudiantes que realizan movilidad internacional y que tiene valor curricular</t>
  </si>
  <si>
    <t>Número y % de estudiantes de nuevo ingreso que reciben cursos de regularización para atender sus deficiencias académicas</t>
  </si>
  <si>
    <t>Número y % de estudiantes que aprobaron y que obtuvieron un resultado satisfactorio en el EGEL (Licenciatura)</t>
  </si>
  <si>
    <t>Número y % de estudiantes que aprobaron y que obtuvieron un resultado sobresalientes en el EGETSU (TSU/PA)</t>
  </si>
  <si>
    <t>Número y % de estudiantes que aprobaron y que obtuvieron un resultado satisfactorio en el EGETSU (TSU/PA)</t>
  </si>
  <si>
    <t>Número y % de egresados (eficiencia terminal) en TSU/PA (por cohorte generacional)</t>
  </si>
  <si>
    <t>Número y % de egresados (eficiencia terminal) en licenciatura (por cohorte generacional)</t>
  </si>
  <si>
    <t>Número y % de egresados de TSU/PA que consiguieron empleo en menos de seis meses despues de egresar</t>
  </si>
  <si>
    <t>Número y % de titulados de TSU/PA que realizó alguna actividad laboral despues de egresar y que coincidió o tuvo relación con sus estudios</t>
  </si>
  <si>
    <t>Número y % de computadoras por alumno</t>
  </si>
  <si>
    <t>Número</t>
  </si>
  <si>
    <t>Número y % de bibliotecas que cuentan con conexión a internet</t>
  </si>
  <si>
    <t>Monto y % de recursos autogenerados (ingresos propios) respecto al monto total del presupuesto</t>
  </si>
  <si>
    <t>Monto y % de recursos generados por actividades de vinculación respecto a los ingresos propios</t>
  </si>
  <si>
    <t>Monto y % de recursos obtenidos para realizar transferencia tecnológica e innovación con el sector productivo respecto a los ingresos propios</t>
  </si>
  <si>
    <t>¿Se realizan estudios para conocer las características, necesidades, circunstancias y expectativas de los estudiantes? (**)</t>
  </si>
  <si>
    <t>¿Se ha impulsado un Nuevo Modelo Educativo? (***)</t>
  </si>
  <si>
    <t>¿Se cuenta con un Programa Institucional de tutoría? (***)</t>
  </si>
  <si>
    <t>(***) En caso afirmativo, incluir un texto como Anexo Institucional, con los resultados e impactos en la formación integral de estudiante; y en su caso, mencionar cuáles han sido los obtaculos y que estrategias se implementarán para su mejora</t>
  </si>
  <si>
    <t>¿Se realiza investigación educativa para incidir en la superación del personal académico y en el aprendizaje de los estudiantes? (***)</t>
  </si>
  <si>
    <t>¿Se forma a los estudiantes con capacidades para la vida, actitudes favorables para "aprender a aprender" y habilidades para desempeñarse de manera productiva y competitiva en el mercado laboral? (**)</t>
  </si>
  <si>
    <t>(**) En caso afirmativo, incluir un texto como ANEXO INSTITUCIONAL que describa la forma en que se realiza esta actividad; y en su caso, presentar la evidencia que lo confirmen.</t>
  </si>
  <si>
    <t>Número y % de estudiantes que aprobaron y que obtuvieron un resultado sobresaliente en el EGEL (Licenciatura)</t>
  </si>
  <si>
    <t>Número y % de estudiantes de nuevo ingreso</t>
  </si>
  <si>
    <t>Número y % de PE basados en competencias</t>
  </si>
  <si>
    <t>% Profesores de Tiempo Completo con:</t>
  </si>
  <si>
    <t>Número y % de PE de TSU y Lic.  de calidad*</t>
  </si>
  <si>
    <t>Número y % de matrícula de TSU y Lic. atendida en PE (evaluables) de calidad</t>
  </si>
  <si>
    <t>Número y % de estudiantes realizan movilidad académica</t>
  </si>
  <si>
    <t>X</t>
  </si>
  <si>
    <t>UNIVERSIDAD DE GUANAJUATO</t>
  </si>
  <si>
    <t>No disponible</t>
  </si>
  <si>
    <t>Artes</t>
  </si>
  <si>
    <t>Campus Celaya Salvatierra</t>
  </si>
  <si>
    <t>Campus Guanajuato</t>
  </si>
  <si>
    <t>Campus Irapuato Salamanca</t>
  </si>
  <si>
    <t>Campus León</t>
  </si>
  <si>
    <t>Comunicación y Difusión</t>
  </si>
  <si>
    <t>Apoyo a las Funciones Sustantivas</t>
  </si>
  <si>
    <t>Administración de la Dirección</t>
  </si>
  <si>
    <t>Servicios a los Alumnos</t>
  </si>
  <si>
    <t>Apoyo y Estimulos a los Alumnos</t>
  </si>
  <si>
    <t>Servicios al Personal Académico</t>
  </si>
  <si>
    <t>Apoyos y Estimulos al Personal Académico</t>
  </si>
  <si>
    <t>Gestión de Recursos Financieros</t>
  </si>
  <si>
    <t>Gestión de Personal</t>
  </si>
  <si>
    <t>Gestión de Infraestructura y Adquisiciones</t>
  </si>
  <si>
    <t>Gestión de Calidad</t>
  </si>
  <si>
    <t>Det Norske Veritas</t>
  </si>
  <si>
    <t>2005 y 2008</t>
  </si>
  <si>
    <t>3 años</t>
  </si>
  <si>
    <t>Número de procesos certificados</t>
  </si>
  <si>
    <t>Número y % de computadoras por profesor</t>
  </si>
  <si>
    <t>Número y % de computadoras por personal de apoyo</t>
  </si>
  <si>
    <t>* Consideradas en el esquema de las nuevas DES de la UG.</t>
  </si>
  <si>
    <r>
      <t xml:space="preserve">Área del Conocimiento </t>
    </r>
    <r>
      <rPr>
        <b/>
        <sz val="12"/>
        <color rgb="FFFF0000"/>
        <rFont val="Arial Narrow"/>
        <family val="2"/>
      </rPr>
      <t>*</t>
    </r>
  </si>
  <si>
    <t>No se tiene un programa Institucional de seguimiento de Egresados que cubra todos los programas educativos.</t>
  </si>
  <si>
    <t>Está por aprobarse el nuevo modelo educativo.</t>
  </si>
  <si>
    <r>
      <t xml:space="preserve">Número y % de satisfacción de los egresados (**)  </t>
    </r>
    <r>
      <rPr>
        <sz val="10"/>
        <color rgb="FFFF0000"/>
        <rFont val="Arial Narrow"/>
        <family val="2"/>
      </rPr>
      <t>UG*</t>
    </r>
  </si>
  <si>
    <r>
      <t xml:space="preserve">Número y % de satisfacción de los empleadores sobre el desempeño de los egresados (**) </t>
    </r>
    <r>
      <rPr>
        <sz val="10"/>
        <color rgb="FFFF0000"/>
        <rFont val="Arial Narrow"/>
        <family val="2"/>
      </rPr>
      <t>UG*</t>
    </r>
  </si>
  <si>
    <r>
      <t xml:space="preserve">Número y % de una muestra representativa de la sociedad que tienen una opinión favorable de los resultados de la institución (**) </t>
    </r>
    <r>
      <rPr>
        <sz val="10"/>
        <color rgb="FFFF0000"/>
        <rFont val="Arial Narrow"/>
        <family val="2"/>
      </rPr>
      <t>UG*</t>
    </r>
  </si>
  <si>
    <t>UG* : No se cuenta con un programa institucional de estudios de egresados. Algunos programas educativos lo hacen de manera aislada.</t>
  </si>
</sst>
</file>

<file path=xl/styles.xml><?xml version="1.0" encoding="utf-8"?>
<styleSheet xmlns="http://schemas.openxmlformats.org/spreadsheetml/2006/main">
  <numFmts count="2">
    <numFmt numFmtId="164" formatCode="#,##0.0"/>
    <numFmt numFmtId="165" formatCode="0.0"/>
  </numFmts>
  <fonts count="26">
    <font>
      <sz val="10"/>
      <name val="Arial"/>
    </font>
    <font>
      <sz val="10"/>
      <name val="Arial"/>
      <family val="2"/>
    </font>
    <font>
      <b/>
      <sz val="10"/>
      <name val="Arial"/>
      <family val="2"/>
    </font>
    <font>
      <sz val="9"/>
      <name val="Arial"/>
      <family val="2"/>
    </font>
    <font>
      <sz val="8"/>
      <color indexed="81"/>
      <name val="Tahoma"/>
      <family val="2"/>
    </font>
    <font>
      <b/>
      <sz val="12"/>
      <color indexed="9"/>
      <name val="Arial"/>
      <family val="2"/>
    </font>
    <font>
      <sz val="10"/>
      <name val="Arial Narrow"/>
      <family val="2"/>
    </font>
    <font>
      <sz val="8"/>
      <name val="Arial Narrow"/>
      <family val="2"/>
    </font>
    <font>
      <b/>
      <sz val="8"/>
      <name val="Arial Narrow"/>
      <family val="2"/>
    </font>
    <font>
      <sz val="12"/>
      <name val="Arial Narrow"/>
      <family val="2"/>
    </font>
    <font>
      <b/>
      <sz val="10"/>
      <name val="Arial Narrow"/>
      <family val="2"/>
    </font>
    <font>
      <b/>
      <sz val="12"/>
      <name val="Arial Narrow"/>
      <family val="2"/>
    </font>
    <font>
      <b/>
      <sz val="11"/>
      <name val="Arial Narrow"/>
      <family val="2"/>
    </font>
    <font>
      <b/>
      <sz val="10"/>
      <color indexed="8"/>
      <name val="Arial Narrow"/>
      <family val="2"/>
    </font>
    <font>
      <b/>
      <sz val="10"/>
      <color indexed="9"/>
      <name val="Arial Narrow"/>
      <family val="2"/>
    </font>
    <font>
      <sz val="10"/>
      <color indexed="9"/>
      <name val="Arial Narrow"/>
      <family val="2"/>
    </font>
    <font>
      <b/>
      <sz val="8"/>
      <color indexed="9"/>
      <name val="Arial Narrow"/>
      <family val="2"/>
    </font>
    <font>
      <b/>
      <sz val="9"/>
      <color indexed="81"/>
      <name val="Arial"/>
      <family val="2"/>
    </font>
    <font>
      <sz val="10"/>
      <color theme="1"/>
      <name val="Arial Narrow"/>
      <family val="2"/>
    </font>
    <font>
      <b/>
      <sz val="10"/>
      <color theme="1"/>
      <name val="Arial Narrow"/>
      <family val="2"/>
    </font>
    <font>
      <b/>
      <sz val="10"/>
      <color rgb="FFFF0000"/>
      <name val="Arial Narrow"/>
      <family val="2"/>
    </font>
    <font>
      <sz val="5"/>
      <name val="Arial"/>
      <family val="2"/>
    </font>
    <font>
      <sz val="10"/>
      <color rgb="FFFF0000"/>
      <name val="Arial Narrow"/>
      <family val="2"/>
    </font>
    <font>
      <b/>
      <sz val="10"/>
      <color rgb="FFFF0000"/>
      <name val="Arial"/>
      <family val="2"/>
    </font>
    <font>
      <sz val="8"/>
      <name val="Arial"/>
      <family val="2"/>
    </font>
    <font>
      <b/>
      <sz val="12"/>
      <color rgb="FFFF0000"/>
      <name val="Arial Narrow"/>
      <family val="2"/>
    </font>
  </fonts>
  <fills count="14">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indexed="42"/>
        <bgColor indexed="64"/>
      </patternFill>
    </fill>
    <fill>
      <patternFill patternType="solid">
        <fgColor indexed="43"/>
        <bgColor indexed="64"/>
      </patternFill>
    </fill>
    <fill>
      <patternFill patternType="solid">
        <fgColor indexed="50"/>
        <bgColor indexed="64"/>
      </patternFill>
    </fill>
    <fill>
      <patternFill patternType="solid">
        <fgColor indexed="45"/>
        <bgColor indexed="64"/>
      </patternFill>
    </fill>
    <fill>
      <patternFill patternType="solid">
        <fgColor indexed="12"/>
        <bgColor indexed="64"/>
      </patternFill>
    </fill>
    <fill>
      <patternFill patternType="solid">
        <fgColor indexed="47"/>
        <bgColor indexed="64"/>
      </patternFill>
    </fill>
    <fill>
      <patternFill patternType="solid">
        <fgColor indexed="41"/>
        <bgColor indexed="64"/>
      </patternFill>
    </fill>
    <fill>
      <patternFill patternType="solid">
        <fgColor indexed="8"/>
        <bgColor indexed="64"/>
      </patternFill>
    </fill>
    <fill>
      <patternFill patternType="solid">
        <fgColor theme="0" tint="-0.249977111117893"/>
        <bgColor indexed="64"/>
      </patternFill>
    </fill>
    <fill>
      <patternFill patternType="solid">
        <fgColor theme="8" tint="0.39997558519241921"/>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9"/>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bottom style="thin">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9"/>
      </left>
      <right/>
      <top style="thin">
        <color indexed="9"/>
      </top>
      <bottom style="thin">
        <color indexed="9"/>
      </bottom>
      <diagonal/>
    </border>
    <border>
      <left/>
      <right style="thin">
        <color indexed="9"/>
      </right>
      <top style="thin">
        <color indexed="9"/>
      </top>
      <bottom style="thin">
        <color indexed="9"/>
      </bottom>
      <diagonal/>
    </border>
    <border>
      <left/>
      <right/>
      <top style="thin">
        <color indexed="9"/>
      </top>
      <bottom style="thin">
        <color indexed="9"/>
      </bottom>
      <diagonal/>
    </border>
    <border>
      <left style="thin">
        <color indexed="9"/>
      </left>
      <right style="thin">
        <color indexed="9"/>
      </right>
      <top style="thin">
        <color indexed="9"/>
      </top>
      <bottom/>
      <diagonal/>
    </border>
    <border>
      <left style="thin">
        <color indexed="9"/>
      </left>
      <right style="thin">
        <color indexed="9"/>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8"/>
      </right>
      <top style="thin">
        <color indexed="64"/>
      </top>
      <bottom style="thin">
        <color indexed="64"/>
      </bottom>
      <diagonal/>
    </border>
    <border>
      <left/>
      <right/>
      <top style="hair">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hair">
        <color indexed="64"/>
      </top>
      <bottom/>
      <diagonal/>
    </border>
    <border>
      <left/>
      <right style="thin">
        <color indexed="64"/>
      </right>
      <top style="hair">
        <color indexed="64"/>
      </top>
      <bottom style="hair">
        <color indexed="64"/>
      </bottom>
      <diagonal/>
    </border>
  </borders>
  <cellStyleXfs count="2">
    <xf numFmtId="0" fontId="0" fillId="0" borderId="0"/>
    <xf numFmtId="9" fontId="1" fillId="0" borderId="0" applyFont="0" applyFill="0" applyBorder="0" applyAlignment="0" applyProtection="0"/>
  </cellStyleXfs>
  <cellXfs count="372">
    <xf numFmtId="0" fontId="0" fillId="0" borderId="0" xfId="0"/>
    <xf numFmtId="0" fontId="0" fillId="0" borderId="0" xfId="0" applyAlignment="1">
      <alignment horizontal="justify" vertical="justify"/>
    </xf>
    <xf numFmtId="0" fontId="0" fillId="0" borderId="0" xfId="0" applyBorder="1"/>
    <xf numFmtId="0" fontId="3" fillId="0" borderId="0" xfId="0" applyFont="1"/>
    <xf numFmtId="0" fontId="6" fillId="0" borderId="0" xfId="0" applyFont="1"/>
    <xf numFmtId="0" fontId="2" fillId="0" borderId="0" xfId="0" applyFont="1" applyAlignment="1">
      <alignment vertical="top" wrapText="1"/>
    </xf>
    <xf numFmtId="0" fontId="6" fillId="2" borderId="1" xfId="0" applyFont="1" applyFill="1" applyBorder="1" applyAlignment="1">
      <alignment horizontal="justify" vertical="justify"/>
    </xf>
    <xf numFmtId="0" fontId="6" fillId="2" borderId="1" xfId="0" applyFont="1" applyFill="1" applyBorder="1" applyAlignment="1">
      <alignment horizontal="center"/>
    </xf>
    <xf numFmtId="0" fontId="6" fillId="2" borderId="2" xfId="0" applyFont="1" applyFill="1" applyBorder="1" applyAlignment="1">
      <alignment horizontal="justify" vertical="justify"/>
    </xf>
    <xf numFmtId="0" fontId="6" fillId="2" borderId="2" xfId="0" applyFont="1" applyFill="1" applyBorder="1" applyAlignment="1">
      <alignment horizontal="center"/>
    </xf>
    <xf numFmtId="0" fontId="6" fillId="0" borderId="3" xfId="0" applyFont="1" applyFill="1" applyBorder="1" applyAlignment="1">
      <alignment horizontal="justify" vertical="justify"/>
    </xf>
    <xf numFmtId="3" fontId="6" fillId="0" borderId="4" xfId="0" applyNumberFormat="1" applyFont="1" applyBorder="1"/>
    <xf numFmtId="3" fontId="6" fillId="0" borderId="4" xfId="0" applyNumberFormat="1" applyFont="1" applyBorder="1" applyAlignment="1">
      <alignment horizontal="right"/>
    </xf>
    <xf numFmtId="3" fontId="6" fillId="0" borderId="5" xfId="0" applyNumberFormat="1" applyFont="1" applyBorder="1" applyAlignment="1">
      <alignment horizontal="right"/>
    </xf>
    <xf numFmtId="0" fontId="6" fillId="0" borderId="6" xfId="0" applyFont="1" applyFill="1" applyBorder="1" applyAlignment="1">
      <alignment horizontal="justify" vertical="justify"/>
    </xf>
    <xf numFmtId="3" fontId="6" fillId="0" borderId="7" xfId="0" applyNumberFormat="1" applyFont="1" applyBorder="1"/>
    <xf numFmtId="3" fontId="6" fillId="0" borderId="7" xfId="0" applyNumberFormat="1" applyFont="1" applyBorder="1" applyAlignment="1">
      <alignment horizontal="right"/>
    </xf>
    <xf numFmtId="0" fontId="6" fillId="0" borderId="7" xfId="0" applyFont="1" applyBorder="1"/>
    <xf numFmtId="0" fontId="6" fillId="0" borderId="8" xfId="0" applyFont="1" applyBorder="1"/>
    <xf numFmtId="3" fontId="6" fillId="3" borderId="4" xfId="0" applyNumberFormat="1" applyFont="1" applyFill="1" applyBorder="1"/>
    <xf numFmtId="3" fontId="6" fillId="3" borderId="4" xfId="0" applyNumberFormat="1" applyFont="1" applyFill="1" applyBorder="1" applyAlignment="1">
      <alignment horizontal="right"/>
    </xf>
    <xf numFmtId="3" fontId="6" fillId="3" borderId="5" xfId="0" applyNumberFormat="1" applyFont="1" applyFill="1" applyBorder="1" applyAlignment="1">
      <alignment horizontal="right"/>
    </xf>
    <xf numFmtId="3" fontId="6" fillId="3" borderId="7" xfId="0" applyNumberFormat="1" applyFont="1" applyFill="1" applyBorder="1"/>
    <xf numFmtId="3" fontId="6" fillId="3" borderId="8" xfId="0" applyNumberFormat="1" applyFont="1" applyFill="1" applyBorder="1"/>
    <xf numFmtId="0" fontId="6" fillId="4" borderId="1" xfId="0" applyFont="1" applyFill="1" applyBorder="1" applyAlignment="1">
      <alignment horizontal="center"/>
    </xf>
    <xf numFmtId="3" fontId="6" fillId="0" borderId="5" xfId="0" applyNumberFormat="1" applyFont="1" applyBorder="1"/>
    <xf numFmtId="0" fontId="6" fillId="0" borderId="9" xfId="0" applyFont="1" applyFill="1" applyBorder="1" applyAlignment="1">
      <alignment horizontal="justify" vertical="justify"/>
    </xf>
    <xf numFmtId="3" fontId="6" fillId="0" borderId="10" xfId="0" applyNumberFormat="1" applyFont="1" applyBorder="1"/>
    <xf numFmtId="0" fontId="6" fillId="0" borderId="10" xfId="0" applyFont="1" applyBorder="1"/>
    <xf numFmtId="3" fontId="6" fillId="0" borderId="11" xfId="0" applyNumberFormat="1" applyFont="1" applyBorder="1"/>
    <xf numFmtId="0" fontId="10" fillId="0" borderId="6" xfId="0" applyFont="1" applyFill="1" applyBorder="1" applyAlignment="1">
      <alignment horizontal="right" vertical="justify"/>
    </xf>
    <xf numFmtId="0" fontId="6" fillId="5" borderId="12" xfId="0" applyFont="1" applyFill="1" applyBorder="1" applyAlignment="1">
      <alignment horizontal="center"/>
    </xf>
    <xf numFmtId="0" fontId="6" fillId="5" borderId="1" xfId="0" applyFont="1" applyFill="1" applyBorder="1" applyAlignment="1">
      <alignment horizontal="center"/>
    </xf>
    <xf numFmtId="0" fontId="6" fillId="6" borderId="13" xfId="0" applyFont="1" applyFill="1" applyBorder="1" applyAlignment="1">
      <alignment horizontal="center"/>
    </xf>
    <xf numFmtId="0" fontId="6" fillId="6" borderId="1" xfId="0" applyFont="1" applyFill="1" applyBorder="1" applyAlignment="1">
      <alignment horizontal="center"/>
    </xf>
    <xf numFmtId="3" fontId="6" fillId="0" borderId="4" xfId="0" applyNumberFormat="1" applyFont="1" applyBorder="1" applyAlignment="1">
      <alignment horizontal="right" wrapText="1"/>
    </xf>
    <xf numFmtId="3" fontId="6" fillId="3" borderId="4" xfId="0" applyNumberFormat="1" applyFont="1" applyFill="1" applyBorder="1" applyAlignment="1">
      <alignment horizontal="right" wrapText="1"/>
    </xf>
    <xf numFmtId="3" fontId="6" fillId="3" borderId="5" xfId="0" applyNumberFormat="1" applyFont="1" applyFill="1" applyBorder="1" applyAlignment="1">
      <alignment horizontal="right" wrapText="1"/>
    </xf>
    <xf numFmtId="3" fontId="6" fillId="0" borderId="10" xfId="0" applyNumberFormat="1" applyFont="1" applyBorder="1" applyAlignment="1">
      <alignment horizontal="right" wrapText="1"/>
    </xf>
    <xf numFmtId="3" fontId="6" fillId="3" borderId="10" xfId="0" applyNumberFormat="1" applyFont="1" applyFill="1" applyBorder="1" applyAlignment="1">
      <alignment horizontal="right" wrapText="1"/>
    </xf>
    <xf numFmtId="3" fontId="6" fillId="3" borderId="11" xfId="0" applyNumberFormat="1" applyFont="1" applyFill="1" applyBorder="1" applyAlignment="1">
      <alignment horizontal="right" wrapText="1"/>
    </xf>
    <xf numFmtId="3" fontId="6" fillId="0" borderId="7" xfId="0" applyNumberFormat="1" applyFont="1" applyBorder="1" applyAlignment="1">
      <alignment horizontal="right" wrapText="1"/>
    </xf>
    <xf numFmtId="3" fontId="6" fillId="3" borderId="7" xfId="0" applyNumberFormat="1" applyFont="1" applyFill="1" applyBorder="1" applyAlignment="1">
      <alignment horizontal="right" wrapText="1"/>
    </xf>
    <xf numFmtId="3" fontId="6" fillId="3" borderId="8" xfId="0" applyNumberFormat="1" applyFont="1" applyFill="1" applyBorder="1" applyAlignment="1">
      <alignment horizontal="right" wrapText="1"/>
    </xf>
    <xf numFmtId="0" fontId="6" fillId="0" borderId="3" xfId="0" applyFont="1" applyFill="1" applyBorder="1" applyAlignment="1">
      <alignment horizontal="justify" vertical="justify" wrapText="1"/>
    </xf>
    <xf numFmtId="164" fontId="6" fillId="3" borderId="4" xfId="0" applyNumberFormat="1" applyFont="1" applyFill="1" applyBorder="1" applyAlignment="1">
      <alignment horizontal="right" wrapText="1"/>
    </xf>
    <xf numFmtId="0" fontId="6" fillId="0" borderId="9" xfId="0" applyFont="1" applyFill="1" applyBorder="1" applyAlignment="1">
      <alignment horizontal="justify" vertical="justify" wrapText="1"/>
    </xf>
    <xf numFmtId="0" fontId="10" fillId="0" borderId="0" xfId="0" applyFont="1"/>
    <xf numFmtId="0" fontId="10" fillId="7" borderId="1" xfId="0" applyFont="1" applyFill="1" applyBorder="1" applyAlignment="1">
      <alignment horizontal="center"/>
    </xf>
    <xf numFmtId="0" fontId="6" fillId="7" borderId="1" xfId="0" applyFont="1" applyFill="1" applyBorder="1" applyAlignment="1">
      <alignment horizontal="center"/>
    </xf>
    <xf numFmtId="3" fontId="6" fillId="0" borderId="10" xfId="0" applyNumberFormat="1" applyFont="1" applyBorder="1" applyAlignment="1">
      <alignment horizontal="right" vertical="center"/>
    </xf>
    <xf numFmtId="165" fontId="6" fillId="3" borderId="10" xfId="0" applyNumberFormat="1" applyFont="1" applyFill="1" applyBorder="1" applyAlignment="1">
      <alignment horizontal="right" vertical="center"/>
    </xf>
    <xf numFmtId="165" fontId="6" fillId="3" borderId="11" xfId="0" applyNumberFormat="1" applyFont="1" applyFill="1" applyBorder="1" applyAlignment="1">
      <alignment horizontal="right" vertical="center"/>
    </xf>
    <xf numFmtId="3" fontId="6" fillId="0" borderId="7" xfId="0" applyNumberFormat="1" applyFont="1" applyBorder="1" applyAlignment="1">
      <alignment horizontal="right" vertical="center"/>
    </xf>
    <xf numFmtId="165" fontId="6" fillId="3" borderId="7" xfId="0" applyNumberFormat="1" applyFont="1" applyFill="1" applyBorder="1" applyAlignment="1">
      <alignment horizontal="right" vertical="center"/>
    </xf>
    <xf numFmtId="165" fontId="6" fillId="3" borderId="8" xfId="0" applyNumberFormat="1" applyFont="1" applyFill="1" applyBorder="1" applyAlignment="1">
      <alignment horizontal="right" vertical="center"/>
    </xf>
    <xf numFmtId="0" fontId="16" fillId="8" borderId="14" xfId="0" applyFont="1" applyFill="1" applyBorder="1" applyAlignment="1">
      <alignment horizontal="center"/>
    </xf>
    <xf numFmtId="3" fontId="6" fillId="0" borderId="4" xfId="0" applyNumberFormat="1" applyFont="1" applyBorder="1" applyAlignment="1">
      <alignment horizontal="right" vertical="center"/>
    </xf>
    <xf numFmtId="3" fontId="6" fillId="0" borderId="11" xfId="0" applyNumberFormat="1" applyFont="1" applyBorder="1" applyAlignment="1">
      <alignment horizontal="right" vertical="center"/>
    </xf>
    <xf numFmtId="0" fontId="10" fillId="9" borderId="2" xfId="0" applyFont="1" applyFill="1" applyBorder="1" applyAlignment="1">
      <alignment horizontal="center" vertical="center"/>
    </xf>
    <xf numFmtId="0" fontId="6" fillId="9" borderId="2" xfId="0" applyFont="1" applyFill="1" applyBorder="1"/>
    <xf numFmtId="0" fontId="8" fillId="4" borderId="13" xfId="0" applyFont="1" applyFill="1" applyBorder="1" applyAlignment="1">
      <alignment horizontal="center"/>
    </xf>
    <xf numFmtId="0" fontId="7" fillId="5" borderId="13" xfId="0" applyFont="1" applyFill="1" applyBorder="1" applyAlignment="1">
      <alignment horizontal="center"/>
    </xf>
    <xf numFmtId="3" fontId="6" fillId="0" borderId="5" xfId="0" applyNumberFormat="1" applyFont="1" applyBorder="1" applyAlignment="1">
      <alignment horizontal="right" vertical="center"/>
    </xf>
    <xf numFmtId="3" fontId="6" fillId="3" borderId="7" xfId="0" applyNumberFormat="1" applyFont="1" applyFill="1" applyBorder="1" applyAlignment="1">
      <alignment horizontal="right" vertical="center"/>
    </xf>
    <xf numFmtId="49" fontId="6" fillId="0" borderId="4" xfId="0" applyNumberFormat="1" applyFont="1" applyBorder="1" applyAlignment="1">
      <alignment horizontal="center" vertical="center"/>
    </xf>
    <xf numFmtId="49" fontId="6" fillId="0" borderId="5" xfId="0" applyNumberFormat="1" applyFont="1" applyBorder="1" applyAlignment="1">
      <alignment horizontal="center" vertical="center"/>
    </xf>
    <xf numFmtId="49" fontId="6" fillId="0" borderId="7" xfId="0" applyNumberFormat="1" applyFont="1" applyBorder="1" applyAlignment="1">
      <alignment horizontal="center" vertical="center"/>
    </xf>
    <xf numFmtId="49" fontId="6" fillId="0" borderId="8" xfId="0" applyNumberFormat="1" applyFont="1" applyBorder="1" applyAlignment="1">
      <alignment horizontal="center" vertical="center"/>
    </xf>
    <xf numFmtId="0" fontId="6" fillId="0" borderId="0" xfId="0" applyFont="1" applyAlignment="1">
      <alignment horizontal="justify" vertical="justify"/>
    </xf>
    <xf numFmtId="0" fontId="6" fillId="0" borderId="15" xfId="0" applyFont="1" applyFill="1" applyBorder="1" applyAlignment="1">
      <alignment horizontal="justify" vertical="justify"/>
    </xf>
    <xf numFmtId="165" fontId="6" fillId="0" borderId="16" xfId="0" applyNumberFormat="1" applyFont="1" applyBorder="1" applyAlignment="1">
      <alignment horizontal="center" vertical="center"/>
    </xf>
    <xf numFmtId="165" fontId="6" fillId="0" borderId="17" xfId="0" applyNumberFormat="1" applyFont="1" applyBorder="1" applyAlignment="1">
      <alignment horizontal="center" vertical="center"/>
    </xf>
    <xf numFmtId="0" fontId="6" fillId="4" borderId="1" xfId="0" applyFont="1" applyFill="1" applyBorder="1" applyAlignment="1">
      <alignment horizontal="center" vertical="center" textRotation="90"/>
    </xf>
    <xf numFmtId="0" fontId="6" fillId="4" borderId="1" xfId="0" applyFont="1" applyFill="1" applyBorder="1" applyAlignment="1">
      <alignment horizontal="justify" vertical="center" textRotation="90"/>
    </xf>
    <xf numFmtId="0" fontId="6" fillId="4" borderId="1" xfId="0" applyFont="1" applyFill="1" applyBorder="1" applyAlignment="1">
      <alignment horizontal="center" vertical="justify"/>
    </xf>
    <xf numFmtId="0" fontId="6" fillId="4" borderId="1" xfId="0" applyFont="1" applyFill="1" applyBorder="1" applyAlignment="1">
      <alignment horizontal="justify" vertical="justify"/>
    </xf>
    <xf numFmtId="165" fontId="6" fillId="3" borderId="4" xfId="0" applyNumberFormat="1" applyFont="1" applyFill="1" applyBorder="1" applyAlignment="1">
      <alignment horizontal="right" vertical="center"/>
    </xf>
    <xf numFmtId="165" fontId="6" fillId="3" borderId="5" xfId="0" applyNumberFormat="1" applyFont="1" applyFill="1" applyBorder="1" applyAlignment="1">
      <alignment horizontal="right"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8" xfId="0" applyFont="1" applyBorder="1" applyAlignment="1">
      <alignment horizontal="center" vertical="center"/>
    </xf>
    <xf numFmtId="0" fontId="6" fillId="4" borderId="1" xfId="0" applyFont="1" applyFill="1" applyBorder="1" applyAlignment="1">
      <alignment horizontal="center" vertical="center"/>
    </xf>
    <xf numFmtId="0" fontId="6" fillId="10" borderId="1" xfId="0" applyFont="1" applyFill="1" applyBorder="1" applyAlignment="1">
      <alignment horizontal="center"/>
    </xf>
    <xf numFmtId="0" fontId="6" fillId="0" borderId="1" xfId="0" applyFont="1" applyBorder="1" applyAlignment="1">
      <alignment horizontal="justify" vertical="justify"/>
    </xf>
    <xf numFmtId="49" fontId="6" fillId="0" borderId="16" xfId="0" applyNumberFormat="1" applyFont="1" applyBorder="1" applyAlignment="1">
      <alignment horizontal="center" vertical="center"/>
    </xf>
    <xf numFmtId="49" fontId="6" fillId="0" borderId="17" xfId="0" applyNumberFormat="1" applyFont="1" applyBorder="1" applyAlignment="1">
      <alignment horizontal="center" vertical="center"/>
    </xf>
    <xf numFmtId="0" fontId="6" fillId="10" borderId="1" xfId="0" applyFont="1" applyFill="1" applyBorder="1" applyAlignment="1">
      <alignment horizontal="justify" vertical="justify"/>
    </xf>
    <xf numFmtId="49" fontId="6" fillId="0" borderId="10" xfId="0" applyNumberFormat="1" applyFont="1" applyBorder="1" applyAlignment="1">
      <alignment horizontal="center" vertical="center"/>
    </xf>
    <xf numFmtId="49" fontId="6" fillId="0" borderId="11" xfId="0" applyNumberFormat="1" applyFont="1" applyBorder="1" applyAlignment="1">
      <alignment horizontal="center" vertical="center"/>
    </xf>
    <xf numFmtId="3" fontId="6" fillId="3" borderId="5" xfId="0" applyNumberFormat="1" applyFont="1" applyFill="1" applyBorder="1"/>
    <xf numFmtId="0" fontId="10" fillId="0" borderId="21" xfId="0" applyFont="1" applyBorder="1" applyAlignment="1">
      <alignment vertical="center"/>
    </xf>
    <xf numFmtId="0" fontId="10" fillId="0" borderId="0" xfId="0" applyFont="1" applyAlignment="1">
      <alignment vertical="center"/>
    </xf>
    <xf numFmtId="0" fontId="6" fillId="0" borderId="0" xfId="0" applyFont="1" applyFill="1" applyBorder="1" applyAlignment="1">
      <alignment horizontal="justify" vertical="justify"/>
    </xf>
    <xf numFmtId="3" fontId="6" fillId="0" borderId="0" xfId="0" applyNumberFormat="1" applyFont="1" applyBorder="1"/>
    <xf numFmtId="3" fontId="6" fillId="0" borderId="0" xfId="0" applyNumberFormat="1" applyFont="1" applyBorder="1" applyAlignment="1">
      <alignment horizontal="right"/>
    </xf>
    <xf numFmtId="3" fontId="6" fillId="0" borderId="0" xfId="0" applyNumberFormat="1" applyFont="1" applyFill="1" applyBorder="1"/>
    <xf numFmtId="3" fontId="6" fillId="0" borderId="0" xfId="0" applyNumberFormat="1" applyFont="1" applyFill="1" applyBorder="1" applyAlignment="1">
      <alignment horizontal="right"/>
    </xf>
    <xf numFmtId="0" fontId="6" fillId="0" borderId="0" xfId="0" applyFont="1" applyBorder="1"/>
    <xf numFmtId="0" fontId="6" fillId="4" borderId="2" xfId="0" applyFont="1" applyFill="1" applyBorder="1" applyAlignment="1">
      <alignment horizontal="justify" vertical="justify"/>
    </xf>
    <xf numFmtId="0" fontId="6" fillId="4" borderId="2" xfId="0" applyFont="1" applyFill="1" applyBorder="1" applyAlignment="1">
      <alignment horizontal="center"/>
    </xf>
    <xf numFmtId="0" fontId="6" fillId="10" borderId="2" xfId="0" applyFont="1" applyFill="1" applyBorder="1" applyAlignment="1">
      <alignment horizontal="justify" vertical="justify"/>
    </xf>
    <xf numFmtId="0" fontId="6" fillId="10" borderId="2" xfId="0" applyFont="1" applyFill="1" applyBorder="1" applyAlignment="1">
      <alignment horizontal="center"/>
    </xf>
    <xf numFmtId="49" fontId="6" fillId="0" borderId="0" xfId="0" applyNumberFormat="1" applyFont="1" applyBorder="1" applyAlignment="1">
      <alignment horizontal="center" vertical="center"/>
    </xf>
    <xf numFmtId="49" fontId="6" fillId="10" borderId="1" xfId="0" applyNumberFormat="1" applyFont="1" applyFill="1" applyBorder="1" applyAlignment="1">
      <alignment horizontal="center" vertical="center"/>
    </xf>
    <xf numFmtId="0" fontId="0" fillId="10" borderId="1" xfId="0" applyFill="1" applyBorder="1" applyAlignment="1">
      <alignment horizontal="center"/>
    </xf>
    <xf numFmtId="0" fontId="10" fillId="0" borderId="0" xfId="0" applyFont="1" applyFill="1" applyBorder="1" applyAlignment="1">
      <alignment horizontal="justify" vertical="justify"/>
    </xf>
    <xf numFmtId="0" fontId="10" fillId="0" borderId="21" xfId="0" applyFont="1" applyBorder="1" applyAlignment="1">
      <alignment vertical="top" wrapText="1"/>
    </xf>
    <xf numFmtId="0" fontId="10" fillId="0" borderId="0" xfId="0" applyFont="1" applyBorder="1" applyAlignment="1">
      <alignment vertical="top" wrapText="1"/>
    </xf>
    <xf numFmtId="0" fontId="10" fillId="0" borderId="21" xfId="0" applyFont="1" applyBorder="1" applyAlignment="1">
      <alignment vertical="center" wrapText="1"/>
    </xf>
    <xf numFmtId="0" fontId="10" fillId="0" borderId="0" xfId="0" applyFont="1" applyBorder="1" applyAlignment="1">
      <alignment vertical="center" wrapText="1"/>
    </xf>
    <xf numFmtId="0" fontId="0" fillId="0" borderId="0" xfId="0" applyFill="1" applyBorder="1" applyAlignment="1">
      <alignment horizontal="center"/>
    </xf>
    <xf numFmtId="0" fontId="0" fillId="0" borderId="0" xfId="0" applyFill="1" applyBorder="1"/>
    <xf numFmtId="0" fontId="10" fillId="10" borderId="23" xfId="0" applyFont="1" applyFill="1" applyBorder="1" applyAlignment="1">
      <alignment vertical="justify"/>
    </xf>
    <xf numFmtId="0" fontId="0" fillId="0" borderId="21" xfId="0" applyBorder="1" applyAlignment="1"/>
    <xf numFmtId="0" fontId="0" fillId="0" borderId="0" xfId="0" applyAlignment="1"/>
    <xf numFmtId="164" fontId="6" fillId="3" borderId="5" xfId="0" applyNumberFormat="1" applyFont="1" applyFill="1" applyBorder="1" applyAlignment="1">
      <alignment horizontal="right" wrapText="1"/>
    </xf>
    <xf numFmtId="164" fontId="6" fillId="3" borderId="10" xfId="0" applyNumberFormat="1" applyFont="1" applyFill="1" applyBorder="1" applyAlignment="1">
      <alignment horizontal="right" wrapText="1"/>
    </xf>
    <xf numFmtId="164" fontId="6" fillId="3" borderId="11" xfId="0" applyNumberFormat="1" applyFont="1" applyFill="1" applyBorder="1" applyAlignment="1">
      <alignment horizontal="right" wrapText="1"/>
    </xf>
    <xf numFmtId="0" fontId="6" fillId="0" borderId="6" xfId="0" applyFont="1" applyFill="1" applyBorder="1" applyAlignment="1">
      <alignment horizontal="justify" vertical="justify" wrapText="1"/>
    </xf>
    <xf numFmtId="164" fontId="6" fillId="3" borderId="7" xfId="0" applyNumberFormat="1" applyFont="1" applyFill="1" applyBorder="1" applyAlignment="1">
      <alignment horizontal="right" wrapText="1"/>
    </xf>
    <xf numFmtId="164" fontId="6" fillId="3" borderId="8" xfId="0" applyNumberFormat="1" applyFont="1" applyFill="1" applyBorder="1" applyAlignment="1">
      <alignment horizontal="right" wrapText="1"/>
    </xf>
    <xf numFmtId="3" fontId="6" fillId="0" borderId="0" xfId="0" applyNumberFormat="1" applyFont="1" applyFill="1" applyBorder="1" applyAlignment="1">
      <alignment horizontal="right" vertical="center"/>
    </xf>
    <xf numFmtId="165" fontId="6" fillId="0" borderId="0" xfId="0" applyNumberFormat="1" applyFont="1" applyFill="1" applyBorder="1" applyAlignment="1">
      <alignment horizontal="right" vertical="center"/>
    </xf>
    <xf numFmtId="0" fontId="6" fillId="0" borderId="25" xfId="0" applyFont="1" applyBorder="1" applyAlignment="1">
      <alignment horizontal="justify" vertical="justify"/>
    </xf>
    <xf numFmtId="49" fontId="6" fillId="0" borderId="26" xfId="0" applyNumberFormat="1" applyFont="1" applyBorder="1" applyAlignment="1">
      <alignment horizontal="center" vertical="center"/>
    </xf>
    <xf numFmtId="49" fontId="6" fillId="0" borderId="27" xfId="0" applyNumberFormat="1" applyFont="1" applyBorder="1" applyAlignment="1">
      <alignment horizontal="center" vertical="center"/>
    </xf>
    <xf numFmtId="0" fontId="2" fillId="0" borderId="0" xfId="0" applyFont="1" applyBorder="1" applyAlignment="1">
      <alignment horizontal="justify" vertical="justify"/>
    </xf>
    <xf numFmtId="0" fontId="6" fillId="0" borderId="15" xfId="0" applyFont="1" applyBorder="1" applyAlignment="1">
      <alignment horizontal="justify" vertical="justify"/>
    </xf>
    <xf numFmtId="0" fontId="6" fillId="0" borderId="0" xfId="0" applyFont="1" applyBorder="1" applyAlignment="1">
      <alignment horizontal="center" vertical="center"/>
    </xf>
    <xf numFmtId="0" fontId="6" fillId="0" borderId="3" xfId="0" applyFont="1" applyFill="1" applyBorder="1" applyAlignment="1">
      <alignment horizontal="justify" vertical="center" wrapText="1"/>
    </xf>
    <xf numFmtId="0" fontId="6" fillId="0" borderId="3" xfId="0" applyFont="1" applyFill="1" applyBorder="1" applyAlignment="1">
      <alignment vertical="justify"/>
    </xf>
    <xf numFmtId="0" fontId="6" fillId="0" borderId="9" xfId="0" applyFont="1" applyFill="1" applyBorder="1" applyAlignment="1">
      <alignment vertical="justify"/>
    </xf>
    <xf numFmtId="0" fontId="0" fillId="3" borderId="5" xfId="0" applyFill="1" applyBorder="1"/>
    <xf numFmtId="0" fontId="0" fillId="3" borderId="11" xfId="0" applyFill="1" applyBorder="1"/>
    <xf numFmtId="0" fontId="0" fillId="3" borderId="8" xfId="0" applyFill="1" applyBorder="1"/>
    <xf numFmtId="0" fontId="10" fillId="9" borderId="1" xfId="0" applyFont="1" applyFill="1" applyBorder="1" applyAlignment="1">
      <alignment horizontal="center" vertical="justify"/>
    </xf>
    <xf numFmtId="0" fontId="10" fillId="0" borderId="0" xfId="0" applyFont="1" applyBorder="1" applyAlignment="1">
      <alignment vertical="center"/>
    </xf>
    <xf numFmtId="0" fontId="6" fillId="5" borderId="23" xfId="0" applyFont="1" applyFill="1" applyBorder="1" applyAlignment="1"/>
    <xf numFmtId="0" fontId="6" fillId="5" borderId="12" xfId="0" applyFont="1" applyFill="1" applyBorder="1" applyAlignment="1"/>
    <xf numFmtId="3" fontId="6" fillId="12" borderId="10" xfId="0" applyNumberFormat="1" applyFont="1" applyFill="1" applyBorder="1" applyAlignment="1">
      <alignment horizontal="right" wrapText="1"/>
    </xf>
    <xf numFmtId="0" fontId="18" fillId="0" borderId="9" xfId="0" applyFont="1" applyFill="1" applyBorder="1" applyAlignment="1">
      <alignment horizontal="justify" vertical="justify"/>
    </xf>
    <xf numFmtId="0" fontId="19" fillId="0" borderId="9" xfId="0" applyFont="1" applyFill="1" applyBorder="1" applyAlignment="1">
      <alignment horizontal="justify" vertical="justify"/>
    </xf>
    <xf numFmtId="0" fontId="19" fillId="0" borderId="6" xfId="0" applyFont="1" applyFill="1" applyBorder="1" applyAlignment="1">
      <alignment horizontal="justify" vertical="justify"/>
    </xf>
    <xf numFmtId="0" fontId="19" fillId="0" borderId="9" xfId="0" applyFont="1" applyFill="1" applyBorder="1" applyAlignment="1">
      <alignment horizontal="justify" vertical="justify" wrapText="1"/>
    </xf>
    <xf numFmtId="0" fontId="19" fillId="0" borderId="6" xfId="0" applyFont="1" applyFill="1" applyBorder="1" applyAlignment="1">
      <alignment horizontal="justify" vertical="justify" wrapText="1"/>
    </xf>
    <xf numFmtId="0" fontId="19" fillId="0" borderId="9" xfId="0" applyFont="1" applyFill="1" applyBorder="1" applyAlignment="1">
      <alignment vertical="justify"/>
    </xf>
    <xf numFmtId="0" fontId="19" fillId="0" borderId="6" xfId="0" applyFont="1" applyFill="1" applyBorder="1" applyAlignment="1">
      <alignment vertical="justify"/>
    </xf>
    <xf numFmtId="0" fontId="6" fillId="12" borderId="10" xfId="0" applyFont="1" applyFill="1" applyBorder="1" applyAlignment="1">
      <alignment horizontal="center" vertical="center"/>
    </xf>
    <xf numFmtId="3" fontId="6" fillId="12" borderId="10" xfId="0" applyNumberFormat="1" applyFont="1" applyFill="1" applyBorder="1" applyAlignment="1">
      <alignment horizontal="center" vertical="center"/>
    </xf>
    <xf numFmtId="0" fontId="0" fillId="12" borderId="10" xfId="0" applyFill="1" applyBorder="1" applyAlignment="1">
      <alignment horizontal="center" vertical="center"/>
    </xf>
    <xf numFmtId="0" fontId="0" fillId="12" borderId="11" xfId="0" applyFill="1" applyBorder="1" applyAlignment="1">
      <alignment horizontal="center" vertical="center"/>
    </xf>
    <xf numFmtId="0" fontId="10" fillId="0" borderId="9" xfId="0" applyFont="1" applyFill="1" applyBorder="1" applyAlignment="1">
      <alignment horizontal="justify" vertical="justify"/>
    </xf>
    <xf numFmtId="0" fontId="19" fillId="0" borderId="3" xfId="0" applyFont="1" applyFill="1" applyBorder="1" applyAlignment="1">
      <alignment horizontal="justify" vertical="justify"/>
    </xf>
    <xf numFmtId="0" fontId="8" fillId="13" borderId="1" xfId="0" applyFont="1" applyFill="1" applyBorder="1" applyAlignment="1">
      <alignment horizontal="center"/>
    </xf>
    <xf numFmtId="0" fontId="19" fillId="0" borderId="3" xfId="0" applyFont="1" applyBorder="1"/>
    <xf numFmtId="0" fontId="19" fillId="0" borderId="9" xfId="0" applyFont="1" applyBorder="1"/>
    <xf numFmtId="0" fontId="19" fillId="0" borderId="6" xfId="0" applyFont="1" applyBorder="1"/>
    <xf numFmtId="0" fontId="19" fillId="0" borderId="15" xfId="0" applyFont="1" applyBorder="1" applyAlignment="1">
      <alignment wrapText="1"/>
    </xf>
    <xf numFmtId="0" fontId="10" fillId="0" borderId="9" xfId="0" applyFont="1" applyFill="1" applyBorder="1" applyAlignment="1">
      <alignment horizontal="justify" vertical="justify" wrapText="1"/>
    </xf>
    <xf numFmtId="3" fontId="6" fillId="3" borderId="10" xfId="0" applyNumberFormat="1" applyFont="1" applyFill="1" applyBorder="1" applyAlignment="1">
      <alignment horizontal="center" vertical="center"/>
    </xf>
    <xf numFmtId="3" fontId="6" fillId="3" borderId="11" xfId="0" applyNumberFormat="1" applyFont="1" applyFill="1" applyBorder="1" applyAlignment="1">
      <alignment horizontal="center" vertical="center"/>
    </xf>
    <xf numFmtId="165" fontId="6" fillId="3" borderId="10" xfId="0" applyNumberFormat="1" applyFont="1" applyFill="1" applyBorder="1" applyAlignment="1">
      <alignment horizontal="center" vertical="center"/>
    </xf>
    <xf numFmtId="165" fontId="6" fillId="3" borderId="11" xfId="0" applyNumberFormat="1" applyFont="1" applyFill="1" applyBorder="1" applyAlignment="1">
      <alignment horizontal="center" vertical="center"/>
    </xf>
    <xf numFmtId="3" fontId="6" fillId="0" borderId="7" xfId="0" applyNumberFormat="1" applyFont="1" applyBorder="1" applyAlignment="1">
      <alignment horizontal="center" vertical="center"/>
    </xf>
    <xf numFmtId="3" fontId="6" fillId="0" borderId="8" xfId="0" applyNumberFormat="1" applyFont="1" applyBorder="1" applyAlignment="1">
      <alignment horizontal="center" vertical="center"/>
    </xf>
    <xf numFmtId="0" fontId="6" fillId="0" borderId="4" xfId="0" applyFont="1" applyFill="1" applyBorder="1" applyAlignment="1">
      <alignment horizontal="center" vertical="center"/>
    </xf>
    <xf numFmtId="0" fontId="6" fillId="0" borderId="10" xfId="0" applyFont="1" applyFill="1" applyBorder="1" applyAlignment="1">
      <alignment horizontal="center" vertical="center"/>
    </xf>
    <xf numFmtId="0" fontId="6" fillId="3" borderId="10" xfId="0" applyFont="1" applyFill="1" applyBorder="1" applyAlignment="1">
      <alignment horizontal="center" vertical="center"/>
    </xf>
    <xf numFmtId="0" fontId="6" fillId="0" borderId="7" xfId="0" applyFont="1" applyFill="1" applyBorder="1" applyAlignment="1">
      <alignment horizontal="center" vertical="center"/>
    </xf>
    <xf numFmtId="3" fontId="6" fillId="0" borderId="10" xfId="0" applyNumberFormat="1" applyFont="1" applyFill="1" applyBorder="1" applyAlignment="1">
      <alignment horizontal="center" vertical="center"/>
    </xf>
    <xf numFmtId="3" fontId="6" fillId="0" borderId="4" xfId="0" applyNumberFormat="1" applyFont="1" applyBorder="1" applyAlignment="1">
      <alignment horizontal="center" vertical="center"/>
    </xf>
    <xf numFmtId="0" fontId="6" fillId="0" borderId="7" xfId="0" applyFont="1" applyBorder="1" applyAlignment="1">
      <alignment horizontal="center" vertical="center"/>
    </xf>
    <xf numFmtId="1" fontId="6" fillId="0" borderId="4" xfId="0" applyNumberFormat="1" applyFont="1" applyBorder="1" applyAlignment="1">
      <alignment horizontal="center" vertical="center"/>
    </xf>
    <xf numFmtId="1" fontId="6" fillId="0" borderId="10" xfId="0" applyNumberFormat="1" applyFont="1" applyBorder="1" applyAlignment="1">
      <alignment horizontal="center" vertical="center"/>
    </xf>
    <xf numFmtId="165" fontId="6" fillId="0" borderId="10" xfId="0" applyNumberFormat="1" applyFont="1" applyBorder="1" applyAlignment="1">
      <alignment horizontal="center" vertical="center"/>
    </xf>
    <xf numFmtId="0" fontId="6" fillId="3" borderId="7" xfId="0" applyFont="1" applyFill="1" applyBorder="1" applyAlignment="1">
      <alignment horizontal="center" vertical="center"/>
    </xf>
    <xf numFmtId="0" fontId="6" fillId="3" borderId="4" xfId="0" applyFont="1" applyFill="1" applyBorder="1" applyAlignment="1">
      <alignment horizontal="center" vertical="center"/>
    </xf>
    <xf numFmtId="0" fontId="6" fillId="3" borderId="5" xfId="0" applyFont="1" applyFill="1" applyBorder="1" applyAlignment="1">
      <alignment horizontal="center" vertical="center"/>
    </xf>
    <xf numFmtId="3" fontId="6" fillId="0" borderId="10" xfId="0" applyNumberFormat="1" applyFont="1" applyBorder="1" applyAlignment="1">
      <alignment horizontal="center" vertical="center"/>
    </xf>
    <xf numFmtId="165" fontId="6" fillId="12" borderId="10" xfId="0" applyNumberFormat="1" applyFont="1" applyFill="1" applyBorder="1" applyAlignment="1">
      <alignment horizontal="center" vertical="center"/>
    </xf>
    <xf numFmtId="165" fontId="6" fillId="3" borderId="7" xfId="0" applyNumberFormat="1" applyFont="1" applyFill="1" applyBorder="1" applyAlignment="1">
      <alignment horizontal="center" vertical="center"/>
    </xf>
    <xf numFmtId="165" fontId="6" fillId="3" borderId="8" xfId="0" applyNumberFormat="1" applyFont="1" applyFill="1" applyBorder="1" applyAlignment="1">
      <alignment horizontal="center" vertical="center"/>
    </xf>
    <xf numFmtId="0" fontId="0" fillId="0" borderId="4" xfId="0" applyBorder="1" applyAlignment="1">
      <alignment horizontal="center" vertical="center"/>
    </xf>
    <xf numFmtId="0" fontId="0" fillId="3" borderId="4" xfId="0" applyFill="1" applyBorder="1" applyAlignment="1">
      <alignment horizontal="center" vertical="center"/>
    </xf>
    <xf numFmtId="0" fontId="0" fillId="0" borderId="10" xfId="0" applyBorder="1" applyAlignment="1">
      <alignment horizontal="center" vertical="center"/>
    </xf>
    <xf numFmtId="0" fontId="0" fillId="3" borderId="10" xfId="0" applyFill="1" applyBorder="1" applyAlignment="1">
      <alignment horizontal="center" vertical="center"/>
    </xf>
    <xf numFmtId="3" fontId="6" fillId="3" borderId="7" xfId="0" applyNumberFormat="1" applyFont="1" applyFill="1" applyBorder="1" applyAlignment="1">
      <alignment horizontal="center" vertical="center"/>
    </xf>
    <xf numFmtId="0" fontId="0" fillId="0" borderId="7" xfId="0" applyBorder="1" applyAlignment="1">
      <alignment horizontal="center" vertical="center"/>
    </xf>
    <xf numFmtId="0" fontId="0" fillId="3" borderId="7" xfId="0" applyFill="1" applyBorder="1" applyAlignment="1">
      <alignment horizontal="center" vertical="center"/>
    </xf>
    <xf numFmtId="3" fontId="6" fillId="0" borderId="11" xfId="0" applyNumberFormat="1" applyFont="1" applyBorder="1" applyAlignment="1">
      <alignment horizontal="center" vertical="center"/>
    </xf>
    <xf numFmtId="165" fontId="6" fillId="3" borderId="4" xfId="0" applyNumberFormat="1" applyFont="1" applyFill="1" applyBorder="1" applyAlignment="1">
      <alignment horizontal="center" vertical="center"/>
    </xf>
    <xf numFmtId="165" fontId="6" fillId="0" borderId="4" xfId="0" applyNumberFormat="1" applyFont="1" applyBorder="1" applyAlignment="1">
      <alignment horizontal="center" vertical="center"/>
    </xf>
    <xf numFmtId="165" fontId="6" fillId="3" borderId="5" xfId="0" applyNumberFormat="1" applyFont="1" applyFill="1" applyBorder="1" applyAlignment="1">
      <alignment horizontal="center" vertical="center"/>
    </xf>
    <xf numFmtId="165" fontId="6" fillId="0" borderId="10" xfId="0" applyNumberFormat="1" applyFont="1" applyFill="1" applyBorder="1" applyAlignment="1">
      <alignment horizontal="center" vertical="center"/>
    </xf>
    <xf numFmtId="165" fontId="6" fillId="0" borderId="11" xfId="0" applyNumberFormat="1" applyFont="1" applyFill="1" applyBorder="1" applyAlignment="1">
      <alignment horizontal="center" vertical="center"/>
    </xf>
    <xf numFmtId="165" fontId="6" fillId="0" borderId="7" xfId="0" applyNumberFormat="1" applyFont="1" applyBorder="1" applyAlignment="1">
      <alignment horizontal="center" vertical="center"/>
    </xf>
    <xf numFmtId="165" fontId="6" fillId="12" borderId="11" xfId="0" applyNumberFormat="1" applyFont="1" applyFill="1" applyBorder="1" applyAlignment="1">
      <alignment horizontal="center" vertical="center"/>
    </xf>
    <xf numFmtId="9" fontId="6" fillId="3" borderId="10" xfId="1" applyFont="1" applyFill="1" applyBorder="1" applyAlignment="1">
      <alignment horizontal="center" vertical="center"/>
    </xf>
    <xf numFmtId="0" fontId="0" fillId="0" borderId="0" xfId="0" applyAlignment="1">
      <alignment horizontal="center" vertical="center"/>
    </xf>
    <xf numFmtId="0" fontId="10" fillId="4" borderId="1" xfId="0" applyFont="1" applyFill="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3" fontId="6" fillId="0" borderId="16" xfId="0" applyNumberFormat="1" applyFont="1" applyBorder="1" applyAlignment="1">
      <alignment horizontal="center" vertical="center"/>
    </xf>
    <xf numFmtId="165" fontId="6" fillId="3" borderId="16" xfId="0" applyNumberFormat="1" applyFont="1" applyFill="1" applyBorder="1" applyAlignment="1">
      <alignment horizontal="center" vertical="center"/>
    </xf>
    <xf numFmtId="165" fontId="6" fillId="3" borderId="17" xfId="0" applyNumberFormat="1" applyFont="1" applyFill="1" applyBorder="1" applyAlignment="1">
      <alignment horizontal="center" vertical="center"/>
    </xf>
    <xf numFmtId="0" fontId="0" fillId="10" borderId="1" xfId="0" applyFill="1" applyBorder="1" applyAlignment="1">
      <alignment horizontal="center" vertical="center"/>
    </xf>
    <xf numFmtId="0" fontId="6" fillId="10" borderId="1" xfId="0" applyFont="1" applyFill="1" applyBorder="1" applyAlignment="1">
      <alignment horizontal="center" vertical="center"/>
    </xf>
    <xf numFmtId="0" fontId="0" fillId="0" borderId="1" xfId="0" applyBorder="1" applyAlignment="1">
      <alignment horizontal="center" vertical="center"/>
    </xf>
    <xf numFmtId="1" fontId="6" fillId="0" borderId="7" xfId="0" applyNumberFormat="1" applyFont="1" applyBorder="1" applyAlignment="1">
      <alignment horizontal="center" vertical="center"/>
    </xf>
    <xf numFmtId="0" fontId="6" fillId="0" borderId="1" xfId="0" applyFont="1" applyBorder="1" applyAlignment="1">
      <alignment horizontal="center"/>
    </xf>
    <xf numFmtId="0" fontId="0" fillId="3" borderId="11" xfId="0" applyFill="1" applyBorder="1" applyAlignment="1">
      <alignment vertical="center"/>
    </xf>
    <xf numFmtId="10" fontId="6" fillId="0" borderId="4" xfId="0" applyNumberFormat="1" applyFont="1" applyBorder="1" applyAlignment="1">
      <alignment horizontal="center" vertical="center"/>
    </xf>
    <xf numFmtId="10" fontId="6" fillId="0" borderId="10" xfId="0" quotePrefix="1" applyNumberFormat="1" applyFont="1" applyBorder="1" applyAlignment="1">
      <alignment horizontal="center" vertical="center"/>
    </xf>
    <xf numFmtId="10" fontId="1" fillId="0" borderId="10" xfId="0" quotePrefix="1" applyNumberFormat="1" applyFont="1" applyBorder="1" applyAlignment="1">
      <alignment horizontal="center" vertical="center"/>
    </xf>
    <xf numFmtId="10" fontId="1" fillId="0" borderId="7" xfId="0" quotePrefix="1" applyNumberFormat="1" applyFont="1" applyBorder="1" applyAlignment="1">
      <alignment horizontal="center" vertical="center"/>
    </xf>
    <xf numFmtId="10" fontId="6" fillId="0" borderId="5" xfId="0" applyNumberFormat="1" applyFont="1" applyBorder="1" applyAlignment="1">
      <alignment horizontal="center" vertical="center"/>
    </xf>
    <xf numFmtId="10" fontId="6" fillId="0" borderId="11" xfId="0" quotePrefix="1" applyNumberFormat="1" applyFont="1" applyBorder="1" applyAlignment="1">
      <alignment horizontal="center" vertical="center"/>
    </xf>
    <xf numFmtId="10" fontId="1" fillId="0" borderId="11" xfId="0" quotePrefix="1" applyNumberFormat="1" applyFont="1" applyBorder="1" applyAlignment="1">
      <alignment horizontal="center" vertical="center"/>
    </xf>
    <xf numFmtId="10" fontId="1" fillId="0" borderId="8" xfId="0" quotePrefix="1" applyNumberFormat="1" applyFont="1" applyBorder="1" applyAlignment="1">
      <alignment horizontal="center" vertical="center"/>
    </xf>
    <xf numFmtId="1" fontId="1" fillId="0" borderId="10" xfId="0" applyNumberFormat="1" applyFont="1" applyBorder="1" applyAlignment="1">
      <alignment horizontal="center" vertical="center"/>
    </xf>
    <xf numFmtId="0" fontId="6" fillId="0" borderId="41" xfId="0" applyFont="1" applyFill="1" applyBorder="1" applyAlignment="1">
      <alignment horizontal="justify" vertical="justify"/>
    </xf>
    <xf numFmtId="2" fontId="0" fillId="0" borderId="4" xfId="0" applyNumberFormat="1" applyBorder="1"/>
    <xf numFmtId="2" fontId="0" fillId="0" borderId="10" xfId="0" applyNumberFormat="1" applyBorder="1"/>
    <xf numFmtId="2" fontId="0" fillId="0" borderId="7" xfId="0" applyNumberFormat="1" applyBorder="1"/>
    <xf numFmtId="1" fontId="0" fillId="0" borderId="4" xfId="0" applyNumberFormat="1" applyBorder="1"/>
    <xf numFmtId="1" fontId="0" fillId="0" borderId="10" xfId="0" applyNumberFormat="1" applyBorder="1"/>
    <xf numFmtId="1" fontId="0" fillId="0" borderId="7" xfId="0" applyNumberFormat="1" applyBorder="1"/>
    <xf numFmtId="0" fontId="20" fillId="0" borderId="0" xfId="0" applyFont="1"/>
    <xf numFmtId="0" fontId="23" fillId="0" borderId="0" xfId="0" applyFont="1"/>
    <xf numFmtId="10" fontId="24" fillId="0" borderId="10" xfId="0" applyNumberFormat="1" applyFont="1" applyBorder="1" applyAlignment="1">
      <alignment horizontal="center" vertical="center"/>
    </xf>
    <xf numFmtId="10" fontId="24" fillId="0" borderId="10" xfId="0" applyNumberFormat="1" applyFont="1" applyBorder="1" applyAlignment="1">
      <alignment horizontal="left" vertical="center"/>
    </xf>
    <xf numFmtId="10" fontId="24" fillId="0" borderId="11" xfId="0" applyNumberFormat="1" applyFont="1" applyBorder="1" applyAlignment="1">
      <alignment horizontal="center" vertical="center"/>
    </xf>
    <xf numFmtId="1" fontId="21" fillId="0" borderId="10" xfId="0" applyNumberFormat="1" applyFont="1" applyBorder="1" applyAlignment="1">
      <alignment horizontal="center" vertical="center"/>
    </xf>
    <xf numFmtId="0" fontId="21" fillId="0" borderId="10" xfId="0" applyFont="1" applyBorder="1" applyAlignment="1">
      <alignment horizontal="center" vertical="center"/>
    </xf>
    <xf numFmtId="1" fontId="6" fillId="0" borderId="10" xfId="0" applyNumberFormat="1" applyFont="1" applyFill="1" applyBorder="1" applyAlignment="1">
      <alignment horizontal="center" vertical="center"/>
    </xf>
    <xf numFmtId="9" fontId="6" fillId="0" borderId="0" xfId="0" applyNumberFormat="1" applyFont="1" applyFill="1" applyBorder="1"/>
    <xf numFmtId="3" fontId="0" fillId="0" borderId="0" xfId="0" applyNumberFormat="1"/>
    <xf numFmtId="0" fontId="1" fillId="0" borderId="0" xfId="0" applyFont="1"/>
    <xf numFmtId="0" fontId="20" fillId="0" borderId="0" xfId="0" applyFont="1" applyFill="1" applyBorder="1" applyAlignment="1">
      <alignment horizontal="justify" vertical="justify"/>
    </xf>
    <xf numFmtId="0" fontId="23" fillId="0" borderId="21" xfId="0" applyFont="1" applyBorder="1" applyAlignment="1">
      <alignment horizontal="left" vertical="center"/>
    </xf>
    <xf numFmtId="0" fontId="2" fillId="0" borderId="0" xfId="0" applyFont="1"/>
    <xf numFmtId="2" fontId="0" fillId="0" borderId="5" xfId="0" applyNumberFormat="1" applyBorder="1"/>
    <xf numFmtId="2" fontId="0" fillId="0" borderId="11" xfId="0" applyNumberFormat="1" applyBorder="1"/>
    <xf numFmtId="0" fontId="1" fillId="0" borderId="20" xfId="0" applyFont="1" applyBorder="1" applyAlignment="1">
      <alignment horizontal="center"/>
    </xf>
    <xf numFmtId="0" fontId="0" fillId="0" borderId="37" xfId="0" applyBorder="1" applyAlignment="1">
      <alignment horizontal="center"/>
    </xf>
    <xf numFmtId="0" fontId="0" fillId="0" borderId="19" xfId="0" applyBorder="1" applyAlignment="1">
      <alignment horizontal="center"/>
    </xf>
    <xf numFmtId="0" fontId="0" fillId="0" borderId="42" xfId="0" applyBorder="1" applyAlignment="1">
      <alignment horizontal="center"/>
    </xf>
    <xf numFmtId="0" fontId="6" fillId="10" borderId="23" xfId="0" applyFont="1" applyFill="1" applyBorder="1" applyAlignment="1">
      <alignment horizontal="center"/>
    </xf>
    <xf numFmtId="0" fontId="6" fillId="10" borderId="12" xfId="0" applyFont="1" applyFill="1" applyBorder="1" applyAlignment="1">
      <alignment horizontal="center"/>
    </xf>
    <xf numFmtId="0" fontId="6" fillId="0" borderId="3" xfId="0" applyFont="1" applyFill="1" applyBorder="1" applyAlignment="1">
      <alignment horizontal="justify" vertical="center"/>
    </xf>
    <xf numFmtId="0" fontId="6" fillId="0" borderId="4" xfId="0" applyFont="1" applyFill="1" applyBorder="1" applyAlignment="1">
      <alignment horizontal="justify" vertical="center"/>
    </xf>
    <xf numFmtId="0" fontId="6" fillId="0" borderId="6" xfId="0" applyFont="1" applyFill="1" applyBorder="1" applyAlignment="1">
      <alignment horizontal="justify" vertical="center"/>
    </xf>
    <xf numFmtId="0" fontId="6" fillId="0" borderId="7" xfId="0" applyFont="1" applyFill="1" applyBorder="1" applyAlignment="1">
      <alignment horizontal="justify" vertical="center"/>
    </xf>
    <xf numFmtId="0" fontId="6" fillId="2" borderId="1" xfId="0" applyFont="1" applyFill="1" applyBorder="1" applyAlignment="1">
      <alignment horizontal="center" vertical="center"/>
    </xf>
    <xf numFmtId="0" fontId="10" fillId="0" borderId="0" xfId="0" applyFont="1" applyBorder="1" applyAlignment="1">
      <alignment horizontal="left"/>
    </xf>
    <xf numFmtId="0" fontId="10" fillId="10" borderId="23" xfId="0" applyFont="1" applyFill="1" applyBorder="1" applyAlignment="1">
      <alignment horizontal="center" vertical="justify"/>
    </xf>
    <xf numFmtId="0" fontId="10" fillId="10" borderId="24" xfId="0" applyFont="1" applyFill="1" applyBorder="1" applyAlignment="1">
      <alignment horizontal="center" vertical="justify"/>
    </xf>
    <xf numFmtId="0" fontId="10" fillId="10" borderId="12" xfId="0" applyFont="1" applyFill="1" applyBorder="1" applyAlignment="1">
      <alignment horizontal="center" vertical="justify"/>
    </xf>
    <xf numFmtId="0" fontId="10" fillId="4" borderId="2" xfId="0" applyFont="1" applyFill="1" applyBorder="1" applyAlignment="1">
      <alignment horizontal="center" vertical="center"/>
    </xf>
    <xf numFmtId="0" fontId="10" fillId="4" borderId="33" xfId="0" applyFont="1" applyFill="1" applyBorder="1" applyAlignment="1">
      <alignment horizontal="center" vertical="center"/>
    </xf>
    <xf numFmtId="3" fontId="6" fillId="0" borderId="4" xfId="0" applyNumberFormat="1" applyFont="1" applyBorder="1" applyAlignment="1">
      <alignment horizontal="center" vertical="center"/>
    </xf>
    <xf numFmtId="0" fontId="6" fillId="4" borderId="23" xfId="0" applyFont="1" applyFill="1" applyBorder="1" applyAlignment="1">
      <alignment horizontal="center"/>
    </xf>
    <xf numFmtId="0" fontId="6" fillId="4" borderId="12" xfId="0" applyFont="1" applyFill="1" applyBorder="1" applyAlignment="1">
      <alignment horizontal="center"/>
    </xf>
    <xf numFmtId="0" fontId="10" fillId="4" borderId="23" xfId="0" applyFont="1" applyFill="1" applyBorder="1" applyAlignment="1">
      <alignment horizontal="center"/>
    </xf>
    <xf numFmtId="0" fontId="10" fillId="4" borderId="24" xfId="0" applyFont="1" applyFill="1" applyBorder="1" applyAlignment="1">
      <alignment horizontal="center"/>
    </xf>
    <xf numFmtId="0" fontId="10" fillId="4" borderId="12" xfId="0" applyFont="1" applyFill="1" applyBorder="1" applyAlignment="1">
      <alignment horizontal="center"/>
    </xf>
    <xf numFmtId="0" fontId="6" fillId="4" borderId="1" xfId="0" applyFont="1" applyFill="1" applyBorder="1" applyAlignment="1">
      <alignment horizontal="center"/>
    </xf>
    <xf numFmtId="0" fontId="6" fillId="10" borderId="2" xfId="0" applyFont="1" applyFill="1" applyBorder="1" applyAlignment="1">
      <alignment horizontal="center" vertical="center"/>
    </xf>
    <xf numFmtId="0" fontId="6" fillId="10" borderId="34" xfId="0" applyFont="1" applyFill="1" applyBorder="1" applyAlignment="1">
      <alignment horizontal="center" vertical="center"/>
    </xf>
    <xf numFmtId="0" fontId="6" fillId="5" borderId="23" xfId="0" applyFont="1" applyFill="1" applyBorder="1" applyAlignment="1">
      <alignment horizontal="center"/>
    </xf>
    <xf numFmtId="0" fontId="6" fillId="5" borderId="12" xfId="0" applyFont="1" applyFill="1" applyBorder="1" applyAlignment="1">
      <alignment horizontal="center"/>
    </xf>
    <xf numFmtId="0" fontId="6" fillId="2" borderId="1" xfId="0" applyFont="1" applyFill="1" applyBorder="1" applyAlignment="1">
      <alignment horizontal="center"/>
    </xf>
    <xf numFmtId="0" fontId="10" fillId="5" borderId="23" xfId="0" applyFont="1" applyFill="1" applyBorder="1" applyAlignment="1">
      <alignment horizontal="center"/>
    </xf>
    <xf numFmtId="0" fontId="10" fillId="5" borderId="24" xfId="0" applyFont="1" applyFill="1" applyBorder="1" applyAlignment="1">
      <alignment horizontal="center"/>
    </xf>
    <xf numFmtId="0" fontId="10" fillId="5" borderId="36" xfId="0" applyFont="1" applyFill="1" applyBorder="1" applyAlignment="1">
      <alignment horizontal="center"/>
    </xf>
    <xf numFmtId="0" fontId="10" fillId="5" borderId="2" xfId="0" applyFont="1" applyFill="1" applyBorder="1" applyAlignment="1">
      <alignment horizontal="justify" vertical="justify"/>
    </xf>
    <xf numFmtId="0" fontId="10" fillId="5" borderId="33" xfId="0" applyFont="1" applyFill="1" applyBorder="1" applyAlignment="1">
      <alignment horizontal="justify" vertical="justify"/>
    </xf>
    <xf numFmtId="0" fontId="15" fillId="8" borderId="28" xfId="0" applyFont="1" applyFill="1" applyBorder="1" applyAlignment="1">
      <alignment horizontal="center"/>
    </xf>
    <xf numFmtId="0" fontId="15" fillId="8" borderId="29" xfId="0" applyFont="1" applyFill="1" applyBorder="1" applyAlignment="1">
      <alignment horizontal="center"/>
    </xf>
    <xf numFmtId="0" fontId="14" fillId="8" borderId="28" xfId="0" applyFont="1" applyFill="1" applyBorder="1" applyAlignment="1">
      <alignment horizontal="center"/>
    </xf>
    <xf numFmtId="0" fontId="14" fillId="8" borderId="30" xfId="0" applyFont="1" applyFill="1" applyBorder="1" applyAlignment="1">
      <alignment horizontal="center"/>
    </xf>
    <xf numFmtId="0" fontId="14" fillId="8" borderId="29" xfId="0" applyFont="1" applyFill="1" applyBorder="1" applyAlignment="1">
      <alignment horizontal="center"/>
    </xf>
    <xf numFmtId="0" fontId="14" fillId="8" borderId="31" xfId="0" applyFont="1" applyFill="1" applyBorder="1" applyAlignment="1">
      <alignment horizontal="center" vertical="center"/>
    </xf>
    <xf numFmtId="0" fontId="14" fillId="8" borderId="32" xfId="0" applyFont="1" applyFill="1" applyBorder="1" applyAlignment="1">
      <alignment horizontal="center" vertical="center"/>
    </xf>
    <xf numFmtId="0" fontId="10" fillId="0" borderId="21" xfId="0" applyFont="1" applyFill="1" applyBorder="1" applyAlignment="1">
      <alignment horizontal="left" vertical="justify"/>
    </xf>
    <xf numFmtId="0" fontId="10" fillId="0" borderId="0" xfId="0" applyFont="1" applyFill="1" applyBorder="1" applyAlignment="1">
      <alignment horizontal="left" vertical="justify"/>
    </xf>
    <xf numFmtId="0" fontId="10" fillId="7" borderId="1" xfId="0" applyFont="1" applyFill="1" applyBorder="1" applyAlignment="1">
      <alignment horizontal="center"/>
    </xf>
    <xf numFmtId="0" fontId="6" fillId="9" borderId="1" xfId="0" applyFont="1" applyFill="1" applyBorder="1" applyAlignment="1">
      <alignment horizontal="center"/>
    </xf>
    <xf numFmtId="165" fontId="10" fillId="9" borderId="23" xfId="0" applyNumberFormat="1" applyFont="1" applyFill="1" applyBorder="1" applyAlignment="1">
      <alignment horizontal="center" vertical="center"/>
    </xf>
    <xf numFmtId="165" fontId="10" fillId="9" borderId="12" xfId="0" applyNumberFormat="1" applyFont="1" applyFill="1" applyBorder="1" applyAlignment="1">
      <alignment horizontal="center" vertical="center"/>
    </xf>
    <xf numFmtId="0" fontId="10" fillId="9" borderId="23" xfId="0" applyFont="1" applyFill="1" applyBorder="1" applyAlignment="1">
      <alignment horizontal="center" vertical="justify"/>
    </xf>
    <xf numFmtId="0" fontId="10" fillId="9" borderId="24" xfId="0" applyFont="1" applyFill="1" applyBorder="1" applyAlignment="1">
      <alignment horizontal="center" vertical="justify"/>
    </xf>
    <xf numFmtId="0" fontId="10" fillId="9" borderId="12" xfId="0" applyFont="1" applyFill="1" applyBorder="1" applyAlignment="1">
      <alignment horizontal="center" vertical="justify"/>
    </xf>
    <xf numFmtId="3" fontId="6" fillId="0" borderId="5" xfId="0" applyNumberFormat="1" applyFont="1" applyBorder="1" applyAlignment="1">
      <alignment horizontal="center" vertical="center"/>
    </xf>
    <xf numFmtId="0" fontId="10" fillId="0" borderId="21" xfId="0" applyFont="1" applyBorder="1" applyAlignment="1">
      <alignment horizontal="justify" vertical="top" wrapText="1"/>
    </xf>
    <xf numFmtId="0" fontId="10" fillId="0" borderId="0" xfId="0" applyFont="1" applyBorder="1" applyAlignment="1">
      <alignment horizontal="justify" vertical="top" wrapText="1"/>
    </xf>
    <xf numFmtId="0" fontId="20" fillId="0" borderId="0" xfId="0" applyFont="1" applyBorder="1" applyAlignment="1">
      <alignment horizontal="justify" vertical="center" wrapText="1"/>
    </xf>
    <xf numFmtId="0" fontId="10" fillId="0" borderId="0" xfId="0" applyFont="1" applyAlignment="1">
      <alignment horizontal="justify" wrapText="1"/>
    </xf>
    <xf numFmtId="0" fontId="10" fillId="9" borderId="1" xfId="0" applyFont="1" applyFill="1" applyBorder="1" applyAlignment="1">
      <alignment horizontal="center" vertical="center"/>
    </xf>
    <xf numFmtId="0" fontId="10" fillId="9" borderId="2" xfId="0" applyFont="1" applyFill="1" applyBorder="1" applyAlignment="1">
      <alignment horizontal="center" vertical="center"/>
    </xf>
    <xf numFmtId="0" fontId="10" fillId="0" borderId="0" xfId="0" applyFont="1" applyBorder="1" applyAlignment="1">
      <alignment horizontal="left" wrapText="1"/>
    </xf>
    <xf numFmtId="0" fontId="10" fillId="9" borderId="2" xfId="0" applyFont="1" applyFill="1" applyBorder="1" applyAlignment="1">
      <alignment horizontal="center" vertical="justify"/>
    </xf>
    <xf numFmtId="0" fontId="10" fillId="9" borderId="33" xfId="0" applyFont="1" applyFill="1" applyBorder="1" applyAlignment="1">
      <alignment horizontal="center" vertical="justify"/>
    </xf>
    <xf numFmtId="0" fontId="10" fillId="9" borderId="34" xfId="0" applyFont="1" applyFill="1" applyBorder="1" applyAlignment="1">
      <alignment horizontal="center" vertical="justify"/>
    </xf>
    <xf numFmtId="0" fontId="10" fillId="0" borderId="0" xfId="0" applyFont="1" applyBorder="1" applyAlignment="1">
      <alignment horizontal="justify" wrapText="1"/>
    </xf>
    <xf numFmtId="0" fontId="6" fillId="6" borderId="1" xfId="0" applyFont="1" applyFill="1" applyBorder="1" applyAlignment="1">
      <alignment horizontal="center"/>
    </xf>
    <xf numFmtId="0" fontId="10" fillId="7" borderId="23" xfId="0" applyFont="1" applyFill="1" applyBorder="1" applyAlignment="1">
      <alignment horizontal="center"/>
    </xf>
    <xf numFmtId="0" fontId="10" fillId="7" borderId="24" xfId="0" applyFont="1" applyFill="1" applyBorder="1" applyAlignment="1">
      <alignment horizontal="center"/>
    </xf>
    <xf numFmtId="0" fontId="10" fillId="9" borderId="1" xfId="0" applyFont="1" applyFill="1" applyBorder="1" applyAlignment="1">
      <alignment horizontal="center"/>
    </xf>
    <xf numFmtId="0" fontId="23" fillId="0" borderId="21" xfId="0" applyFont="1" applyBorder="1" applyAlignment="1">
      <alignment horizontal="left" wrapText="1"/>
    </xf>
    <xf numFmtId="0" fontId="0" fillId="0" borderId="0" xfId="0" applyAlignment="1">
      <alignment wrapText="1"/>
    </xf>
    <xf numFmtId="0" fontId="23" fillId="0" borderId="21" xfId="0" applyFont="1" applyBorder="1" applyAlignment="1">
      <alignment horizontal="left" vertical="center" wrapText="1"/>
    </xf>
    <xf numFmtId="0" fontId="6" fillId="7" borderId="1" xfId="0" applyFont="1" applyFill="1" applyBorder="1" applyAlignment="1">
      <alignment horizontal="center"/>
    </xf>
    <xf numFmtId="0" fontId="10" fillId="7" borderId="1" xfId="0" applyFont="1" applyFill="1" applyBorder="1" applyAlignment="1">
      <alignment horizontal="center" vertical="center"/>
    </xf>
    <xf numFmtId="0" fontId="10" fillId="0" borderId="35" xfId="0" applyFont="1" applyBorder="1" applyAlignment="1">
      <alignment horizontal="justify" vertical="top"/>
    </xf>
    <xf numFmtId="0" fontId="6" fillId="6" borderId="23" xfId="0" applyFont="1" applyFill="1" applyBorder="1" applyAlignment="1">
      <alignment horizontal="center"/>
    </xf>
    <xf numFmtId="0" fontId="6" fillId="6" borderId="24" xfId="0" applyFont="1" applyFill="1" applyBorder="1" applyAlignment="1">
      <alignment horizontal="center"/>
    </xf>
    <xf numFmtId="0" fontId="6" fillId="6" borderId="12" xfId="0" applyFont="1" applyFill="1" applyBorder="1" applyAlignment="1">
      <alignment horizontal="center"/>
    </xf>
    <xf numFmtId="0" fontId="6" fillId="6" borderId="2" xfId="0" applyFont="1" applyFill="1" applyBorder="1" applyAlignment="1">
      <alignment horizontal="center" vertical="center"/>
    </xf>
    <xf numFmtId="0" fontId="6" fillId="6" borderId="34" xfId="0" applyFont="1" applyFill="1" applyBorder="1" applyAlignment="1">
      <alignment horizontal="center" vertical="center"/>
    </xf>
    <xf numFmtId="0" fontId="6" fillId="6" borderId="2" xfId="0" applyFont="1" applyFill="1" applyBorder="1" applyAlignment="1">
      <alignment horizontal="center" vertical="justify" wrapText="1"/>
    </xf>
    <xf numFmtId="0" fontId="6" fillId="6" borderId="34" xfId="0" applyFont="1" applyFill="1" applyBorder="1" applyAlignment="1">
      <alignment horizontal="center" vertical="justify" wrapText="1"/>
    </xf>
    <xf numFmtId="0" fontId="5" fillId="11" borderId="0" xfId="0" applyFont="1" applyFill="1" applyAlignment="1">
      <alignment horizontal="center"/>
    </xf>
    <xf numFmtId="0" fontId="12" fillId="4" borderId="1" xfId="0" applyFont="1" applyFill="1" applyBorder="1" applyAlignment="1">
      <alignment horizontal="center"/>
    </xf>
    <xf numFmtId="0" fontId="2" fillId="0" borderId="0" xfId="0" applyFont="1" applyAlignment="1">
      <alignment horizontal="left"/>
    </xf>
    <xf numFmtId="0" fontId="2" fillId="0" borderId="18" xfId="0" applyFont="1" applyBorder="1" applyAlignment="1">
      <alignment horizontal="left"/>
    </xf>
    <xf numFmtId="0" fontId="2" fillId="4" borderId="23" xfId="0" applyFont="1" applyFill="1" applyBorder="1" applyAlignment="1">
      <alignment horizontal="center" vertical="justify"/>
    </xf>
    <xf numFmtId="0" fontId="2" fillId="4" borderId="24" xfId="0" applyFont="1" applyFill="1" applyBorder="1" applyAlignment="1">
      <alignment horizontal="center" vertical="justify"/>
    </xf>
    <xf numFmtId="0" fontId="2" fillId="4" borderId="12" xfId="0" applyFont="1" applyFill="1" applyBorder="1" applyAlignment="1">
      <alignment horizontal="center" vertical="justify"/>
    </xf>
    <xf numFmtId="0" fontId="6" fillId="10" borderId="1" xfId="0" applyFont="1" applyFill="1" applyBorder="1" applyAlignment="1">
      <alignment horizontal="center"/>
    </xf>
    <xf numFmtId="0" fontId="10" fillId="0" borderId="35" xfId="0" applyFont="1" applyFill="1" applyBorder="1" applyAlignment="1">
      <alignment horizontal="left" vertical="justify"/>
    </xf>
    <xf numFmtId="0" fontId="2" fillId="10" borderId="23" xfId="0" applyFont="1" applyFill="1" applyBorder="1" applyAlignment="1">
      <alignment horizontal="center" vertical="justify"/>
    </xf>
    <xf numFmtId="0" fontId="2" fillId="10" borderId="24" xfId="0" applyFont="1" applyFill="1" applyBorder="1" applyAlignment="1">
      <alignment horizontal="center" vertical="justify"/>
    </xf>
    <xf numFmtId="0" fontId="2" fillId="10" borderId="12" xfId="0" applyFont="1" applyFill="1" applyBorder="1" applyAlignment="1">
      <alignment horizontal="center" vertical="justify"/>
    </xf>
    <xf numFmtId="0" fontId="2" fillId="2" borderId="23" xfId="0" applyFont="1" applyFill="1" applyBorder="1" applyAlignment="1">
      <alignment horizontal="center" vertical="justify"/>
    </xf>
    <xf numFmtId="0" fontId="2" fillId="2" borderId="24" xfId="0" applyFont="1" applyFill="1" applyBorder="1" applyAlignment="1">
      <alignment horizontal="center" vertical="justify"/>
    </xf>
    <xf numFmtId="0" fontId="2" fillId="2" borderId="12" xfId="0" applyFont="1" applyFill="1" applyBorder="1" applyAlignment="1">
      <alignment horizontal="center" vertical="justify"/>
    </xf>
    <xf numFmtId="0" fontId="10" fillId="4" borderId="1" xfId="0" applyFont="1" applyFill="1" applyBorder="1" applyAlignment="1">
      <alignment horizontal="center"/>
    </xf>
    <xf numFmtId="0" fontId="13" fillId="6" borderId="1" xfId="0" applyFont="1" applyFill="1" applyBorder="1" applyAlignment="1">
      <alignment horizontal="center" vertical="justify"/>
    </xf>
    <xf numFmtId="0" fontId="10" fillId="5" borderId="23" xfId="0" applyFont="1" applyFill="1" applyBorder="1" applyAlignment="1">
      <alignment horizontal="center" vertical="center"/>
    </xf>
    <xf numFmtId="0" fontId="10" fillId="5" borderId="24" xfId="0" applyFont="1" applyFill="1" applyBorder="1" applyAlignment="1">
      <alignment horizontal="center" vertical="center"/>
    </xf>
    <xf numFmtId="0" fontId="10" fillId="5" borderId="12" xfId="0" applyFont="1" applyFill="1" applyBorder="1" applyAlignment="1">
      <alignment horizontal="center" vertical="center"/>
    </xf>
    <xf numFmtId="0" fontId="6" fillId="0" borderId="1" xfId="0" applyFont="1" applyBorder="1" applyAlignment="1">
      <alignment horizontal="left"/>
    </xf>
    <xf numFmtId="0" fontId="11" fillId="4" borderId="1" xfId="0" applyFont="1" applyFill="1" applyBorder="1" applyAlignment="1">
      <alignment horizontal="center"/>
    </xf>
    <xf numFmtId="0" fontId="10" fillId="2" borderId="23" xfId="0" applyFont="1" applyFill="1" applyBorder="1" applyAlignment="1">
      <alignment horizontal="center" vertical="justify"/>
    </xf>
    <xf numFmtId="0" fontId="10" fillId="2" borderId="24" xfId="0" applyFont="1" applyFill="1" applyBorder="1" applyAlignment="1">
      <alignment horizontal="center" vertical="justify"/>
    </xf>
    <xf numFmtId="0" fontId="10" fillId="2" borderId="12" xfId="0" applyFont="1" applyFill="1" applyBorder="1" applyAlignment="1">
      <alignment horizontal="center" vertical="justify"/>
    </xf>
    <xf numFmtId="0" fontId="2" fillId="0" borderId="0" xfId="0" applyFont="1" applyBorder="1" applyAlignment="1">
      <alignment horizontal="justify" vertical="justify"/>
    </xf>
    <xf numFmtId="0" fontId="10" fillId="10" borderId="1" xfId="0" applyFont="1" applyFill="1" applyBorder="1" applyAlignment="1">
      <alignment horizontal="center" vertical="center"/>
    </xf>
    <xf numFmtId="0" fontId="6" fillId="5" borderId="12" xfId="0" applyFont="1" applyFill="1" applyBorder="1" applyAlignment="1">
      <alignment horizontal="center" wrapText="1"/>
    </xf>
    <xf numFmtId="0" fontId="6" fillId="5" borderId="1" xfId="0" applyFont="1" applyFill="1" applyBorder="1" applyAlignment="1">
      <alignment horizontal="center" wrapText="1"/>
    </xf>
    <xf numFmtId="0" fontId="6" fillId="5" borderId="1" xfId="0" applyFont="1" applyFill="1" applyBorder="1" applyAlignment="1">
      <alignment horizontal="center" vertical="center" textRotation="90" wrapText="1"/>
    </xf>
    <xf numFmtId="0" fontId="1" fillId="0" borderId="23" xfId="0" applyFont="1" applyBorder="1" applyAlignment="1">
      <alignment horizontal="left"/>
    </xf>
    <xf numFmtId="0" fontId="0" fillId="0" borderId="24" xfId="0" applyBorder="1" applyAlignment="1">
      <alignment horizontal="left"/>
    </xf>
    <xf numFmtId="0" fontId="0" fillId="0" borderId="12" xfId="0" applyBorder="1" applyAlignment="1">
      <alignment horizontal="left"/>
    </xf>
    <xf numFmtId="0" fontId="10" fillId="4" borderId="23" xfId="0" applyFont="1" applyFill="1" applyBorder="1" applyAlignment="1">
      <alignment horizontal="center" vertical="justify"/>
    </xf>
    <xf numFmtId="0" fontId="10" fillId="4" borderId="24" xfId="0" applyFont="1" applyFill="1" applyBorder="1" applyAlignment="1">
      <alignment horizontal="center" vertical="justify"/>
    </xf>
    <xf numFmtId="0" fontId="10" fillId="4" borderId="12" xfId="0" applyFont="1" applyFill="1" applyBorder="1" applyAlignment="1">
      <alignment horizontal="center" vertical="justify"/>
    </xf>
    <xf numFmtId="0" fontId="10" fillId="4" borderId="34" xfId="0" applyFont="1" applyFill="1" applyBorder="1" applyAlignment="1">
      <alignment horizontal="center" vertical="center"/>
    </xf>
    <xf numFmtId="0" fontId="10" fillId="4" borderId="1" xfId="0" applyFont="1" applyFill="1" applyBorder="1" applyAlignment="1">
      <alignment horizontal="center" vertical="justify"/>
    </xf>
    <xf numFmtId="0" fontId="10" fillId="0" borderId="0" xfId="0" applyFont="1" applyAlignment="1">
      <alignment horizontal="left" vertical="justify"/>
    </xf>
    <xf numFmtId="0" fontId="10" fillId="13" borderId="1" xfId="0" applyFont="1" applyFill="1" applyBorder="1" applyAlignment="1">
      <alignment horizontal="justify" vertical="justify"/>
    </xf>
    <xf numFmtId="0" fontId="10" fillId="13" borderId="1" xfId="0" applyFont="1" applyFill="1" applyBorder="1" applyAlignment="1">
      <alignment horizontal="center"/>
    </xf>
    <xf numFmtId="0" fontId="10" fillId="10" borderId="38" xfId="0" applyFont="1" applyFill="1" applyBorder="1" applyAlignment="1">
      <alignment horizontal="center" vertical="center" wrapText="1"/>
    </xf>
    <xf numFmtId="0" fontId="10" fillId="10" borderId="39" xfId="0" applyFont="1" applyFill="1" applyBorder="1" applyAlignment="1">
      <alignment horizontal="center" vertical="center" wrapText="1"/>
    </xf>
    <xf numFmtId="0" fontId="10" fillId="10" borderId="21" xfId="0" applyFont="1" applyFill="1" applyBorder="1" applyAlignment="1">
      <alignment horizontal="center" vertical="center" wrapText="1"/>
    </xf>
    <xf numFmtId="0" fontId="10" fillId="10" borderId="13" xfId="0" applyFont="1" applyFill="1" applyBorder="1" applyAlignment="1">
      <alignment horizontal="center" vertical="center" wrapText="1"/>
    </xf>
    <xf numFmtId="0" fontId="10" fillId="10" borderId="22" xfId="0" applyFont="1" applyFill="1" applyBorder="1" applyAlignment="1">
      <alignment horizontal="center" vertical="center" wrapText="1"/>
    </xf>
    <xf numFmtId="0" fontId="10" fillId="10" borderId="40" xfId="0" applyFont="1" applyFill="1" applyBorder="1" applyAlignment="1">
      <alignment horizontal="center" vertical="center" wrapText="1"/>
    </xf>
    <xf numFmtId="0" fontId="10" fillId="4" borderId="23" xfId="0" applyFont="1" applyFill="1" applyBorder="1" applyAlignment="1">
      <alignment horizontal="center" vertical="center"/>
    </xf>
    <xf numFmtId="0" fontId="10" fillId="4" borderId="12" xfId="0" applyFont="1" applyFill="1" applyBorder="1" applyAlignment="1">
      <alignment horizontal="center" vertical="center"/>
    </xf>
  </cellXfs>
  <cellStyles count="2">
    <cellStyle name="Normal" xfId="0" builtinId="0"/>
    <cellStyle name="Porcentual" xfId="1" builtinId="5"/>
  </cellStyles>
  <dxfs count="0"/>
  <tableStyles count="0" defaultTableStyle="TableStyleMedium9" defaultPivotStyle="PivotStyleLight16"/>
  <colors>
    <mruColors>
      <color rgb="FF99CCFF"/>
      <color rgb="FF66CCFF"/>
    </mru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17" Type="http://schemas.openxmlformats.org/officeDocument/2006/relationships/hyperlink" Target="#Hoja1!300,9,Diapositiva 9"/><Relationship Id="rId299" Type="http://schemas.openxmlformats.org/officeDocument/2006/relationships/hyperlink" Target="#Hoja1!300,9,Diapositiva 9"/><Relationship Id="rId21" Type="http://schemas.openxmlformats.org/officeDocument/2006/relationships/hyperlink" Target="#Hoja1!300,9,Diapositiva 9"/><Relationship Id="rId63" Type="http://schemas.openxmlformats.org/officeDocument/2006/relationships/hyperlink" Target="#Hoja1!300,9,Diapositiva 9"/><Relationship Id="rId159" Type="http://schemas.openxmlformats.org/officeDocument/2006/relationships/hyperlink" Target="#Hoja1!300,9,Diapositiva 9"/><Relationship Id="rId324" Type="http://schemas.openxmlformats.org/officeDocument/2006/relationships/hyperlink" Target="#Hoja1!300,9,Diapositiva 9"/><Relationship Id="rId366" Type="http://schemas.openxmlformats.org/officeDocument/2006/relationships/hyperlink" Target="#Hoja1!300,9,Diapositiva 9"/><Relationship Id="rId170" Type="http://schemas.openxmlformats.org/officeDocument/2006/relationships/hyperlink" Target="#Hoja1!300,9,Diapositiva 9"/><Relationship Id="rId226" Type="http://schemas.openxmlformats.org/officeDocument/2006/relationships/hyperlink" Target="#Hoja1!300,9,Diapositiva 9"/><Relationship Id="rId433" Type="http://schemas.openxmlformats.org/officeDocument/2006/relationships/hyperlink" Target="#Hoja1!300,9,Diapositiva 9"/><Relationship Id="rId268" Type="http://schemas.openxmlformats.org/officeDocument/2006/relationships/hyperlink" Target="#Hoja1!300,9,Diapositiva 9"/><Relationship Id="rId475" Type="http://schemas.openxmlformats.org/officeDocument/2006/relationships/hyperlink" Target="#Hoja1!300,9,Diapositiva 9"/><Relationship Id="rId32" Type="http://schemas.openxmlformats.org/officeDocument/2006/relationships/hyperlink" Target="#Hoja1!300,9,Diapositiva 9"/><Relationship Id="rId74" Type="http://schemas.openxmlformats.org/officeDocument/2006/relationships/hyperlink" Target="#Hoja1!300,9,Diapositiva 9"/><Relationship Id="rId128" Type="http://schemas.openxmlformats.org/officeDocument/2006/relationships/hyperlink" Target="#Hoja1!300,9,Diapositiva 9"/><Relationship Id="rId335" Type="http://schemas.openxmlformats.org/officeDocument/2006/relationships/hyperlink" Target="#Hoja1!300,9,Diapositiva 9"/><Relationship Id="rId377" Type="http://schemas.openxmlformats.org/officeDocument/2006/relationships/hyperlink" Target="#Hoja1!300,9,Diapositiva 9"/><Relationship Id="rId500" Type="http://schemas.openxmlformats.org/officeDocument/2006/relationships/hyperlink" Target="#300,9,Diapositiva 9"/><Relationship Id="rId5" Type="http://schemas.openxmlformats.org/officeDocument/2006/relationships/hyperlink" Target="#Hoja1!300,9,Diapositiva 9"/><Relationship Id="rId181" Type="http://schemas.openxmlformats.org/officeDocument/2006/relationships/hyperlink" Target="#Hoja1!300,9,Diapositiva 9"/><Relationship Id="rId237" Type="http://schemas.openxmlformats.org/officeDocument/2006/relationships/hyperlink" Target="#Hoja1!300,9,Diapositiva 9"/><Relationship Id="rId402" Type="http://schemas.openxmlformats.org/officeDocument/2006/relationships/hyperlink" Target="#Hoja1!300,9,Diapositiva 9"/><Relationship Id="rId279" Type="http://schemas.openxmlformats.org/officeDocument/2006/relationships/hyperlink" Target="#Hoja1!300,9,Diapositiva 9"/><Relationship Id="rId444" Type="http://schemas.openxmlformats.org/officeDocument/2006/relationships/hyperlink" Target="#Hoja1!300,9,Diapositiva 9"/><Relationship Id="rId486" Type="http://schemas.openxmlformats.org/officeDocument/2006/relationships/hyperlink" Target="#Hoja1!300,9,Diapositiva 9"/><Relationship Id="rId43" Type="http://schemas.openxmlformats.org/officeDocument/2006/relationships/hyperlink" Target="#Hoja1!300,9,Diapositiva 9"/><Relationship Id="rId139" Type="http://schemas.openxmlformats.org/officeDocument/2006/relationships/hyperlink" Target="#Hoja1!300,9,Diapositiva 9"/><Relationship Id="rId290" Type="http://schemas.openxmlformats.org/officeDocument/2006/relationships/hyperlink" Target="#Hoja1!300,9,Diapositiva 9"/><Relationship Id="rId304" Type="http://schemas.openxmlformats.org/officeDocument/2006/relationships/hyperlink" Target="#Hoja1!300,9,Diapositiva 9"/><Relationship Id="rId346" Type="http://schemas.openxmlformats.org/officeDocument/2006/relationships/hyperlink" Target="#Hoja1!300,9,Diapositiva 9"/><Relationship Id="rId388" Type="http://schemas.openxmlformats.org/officeDocument/2006/relationships/hyperlink" Target="#Hoja1!300,9,Diapositiva 9"/><Relationship Id="rId85" Type="http://schemas.openxmlformats.org/officeDocument/2006/relationships/hyperlink" Target="#Hoja1!300,9,Diapositiva 9"/><Relationship Id="rId150" Type="http://schemas.openxmlformats.org/officeDocument/2006/relationships/hyperlink" Target="#Hoja1!300,9,Diapositiva 9"/><Relationship Id="rId192" Type="http://schemas.openxmlformats.org/officeDocument/2006/relationships/hyperlink" Target="#Hoja1!300,9,Diapositiva 9"/><Relationship Id="rId206" Type="http://schemas.openxmlformats.org/officeDocument/2006/relationships/hyperlink" Target="#Hoja1!300,9,Diapositiva 9"/><Relationship Id="rId413" Type="http://schemas.openxmlformats.org/officeDocument/2006/relationships/hyperlink" Target="#Hoja1!300,9,Diapositiva 9"/><Relationship Id="rId248" Type="http://schemas.openxmlformats.org/officeDocument/2006/relationships/hyperlink" Target="#Hoja1!300,9,Diapositiva 9"/><Relationship Id="rId455" Type="http://schemas.openxmlformats.org/officeDocument/2006/relationships/hyperlink" Target="#Hoja1!300,9,Diapositiva 9"/><Relationship Id="rId497" Type="http://schemas.openxmlformats.org/officeDocument/2006/relationships/hyperlink" Target="#Hoja1!300,9,Diapositiva 9"/><Relationship Id="rId12" Type="http://schemas.openxmlformats.org/officeDocument/2006/relationships/hyperlink" Target="#Hoja1!300,9,Diapositiva 9"/><Relationship Id="rId108" Type="http://schemas.openxmlformats.org/officeDocument/2006/relationships/hyperlink" Target="#Hoja1!300,9,Diapositiva 9"/><Relationship Id="rId315" Type="http://schemas.openxmlformats.org/officeDocument/2006/relationships/hyperlink" Target="#Hoja1!300,9,Diapositiva 9"/><Relationship Id="rId357" Type="http://schemas.openxmlformats.org/officeDocument/2006/relationships/hyperlink" Target="#Hoja1!300,9,Diapositiva 9"/><Relationship Id="rId54" Type="http://schemas.openxmlformats.org/officeDocument/2006/relationships/hyperlink" Target="#Hoja1!300,9,Diapositiva 9"/><Relationship Id="rId96" Type="http://schemas.openxmlformats.org/officeDocument/2006/relationships/hyperlink" Target="#Hoja1!300,9,Diapositiva 9"/><Relationship Id="rId161" Type="http://schemas.openxmlformats.org/officeDocument/2006/relationships/hyperlink" Target="#Hoja1!300,9,Diapositiva 9"/><Relationship Id="rId217" Type="http://schemas.openxmlformats.org/officeDocument/2006/relationships/hyperlink" Target="#Hoja1!300,9,Diapositiva 9"/><Relationship Id="rId399" Type="http://schemas.openxmlformats.org/officeDocument/2006/relationships/hyperlink" Target="#Hoja1!300,9,Diapositiva 9"/><Relationship Id="rId259" Type="http://schemas.openxmlformats.org/officeDocument/2006/relationships/hyperlink" Target="#Hoja1!300,9,Diapositiva 9"/><Relationship Id="rId424" Type="http://schemas.openxmlformats.org/officeDocument/2006/relationships/hyperlink" Target="#Hoja1!300,9,Diapositiva 9"/><Relationship Id="rId466" Type="http://schemas.openxmlformats.org/officeDocument/2006/relationships/hyperlink" Target="#Hoja1!300,9,Diapositiva 9"/><Relationship Id="rId23" Type="http://schemas.openxmlformats.org/officeDocument/2006/relationships/hyperlink" Target="#Hoja1!300,9,Diapositiva 9"/><Relationship Id="rId119" Type="http://schemas.openxmlformats.org/officeDocument/2006/relationships/hyperlink" Target="#Hoja1!300,9,Diapositiva 9"/><Relationship Id="rId270" Type="http://schemas.openxmlformats.org/officeDocument/2006/relationships/hyperlink" Target="#Hoja1!300,9,Diapositiva 9"/><Relationship Id="rId326" Type="http://schemas.openxmlformats.org/officeDocument/2006/relationships/hyperlink" Target="#Hoja1!300,9,Diapositiva 9"/><Relationship Id="rId65" Type="http://schemas.openxmlformats.org/officeDocument/2006/relationships/hyperlink" Target="#Hoja1!300,9,Diapositiva 9"/><Relationship Id="rId130" Type="http://schemas.openxmlformats.org/officeDocument/2006/relationships/hyperlink" Target="#Hoja1!300,9,Diapositiva 9"/><Relationship Id="rId368" Type="http://schemas.openxmlformats.org/officeDocument/2006/relationships/hyperlink" Target="#Hoja1!300,9,Diapositiva 9"/><Relationship Id="rId172" Type="http://schemas.openxmlformats.org/officeDocument/2006/relationships/hyperlink" Target="#Hoja1!300,9,Diapositiva 9"/><Relationship Id="rId228" Type="http://schemas.openxmlformats.org/officeDocument/2006/relationships/hyperlink" Target="#Hoja1!300,9,Diapositiva 9"/><Relationship Id="rId435" Type="http://schemas.openxmlformats.org/officeDocument/2006/relationships/hyperlink" Target="#Hoja1!300,9,Diapositiva 9"/><Relationship Id="rId477" Type="http://schemas.openxmlformats.org/officeDocument/2006/relationships/hyperlink" Target="#Hoja1!300,9,Diapositiva 9"/><Relationship Id="rId281" Type="http://schemas.openxmlformats.org/officeDocument/2006/relationships/hyperlink" Target="#Hoja1!300,9,Diapositiva 9"/><Relationship Id="rId337" Type="http://schemas.openxmlformats.org/officeDocument/2006/relationships/hyperlink" Target="#Hoja1!300,9,Diapositiva 9"/><Relationship Id="rId502" Type="http://schemas.openxmlformats.org/officeDocument/2006/relationships/hyperlink" Target="#300,9,Diapositiva 9"/><Relationship Id="rId34" Type="http://schemas.openxmlformats.org/officeDocument/2006/relationships/hyperlink" Target="#Hoja1!300,9,Diapositiva 9"/><Relationship Id="rId76" Type="http://schemas.openxmlformats.org/officeDocument/2006/relationships/hyperlink" Target="#Hoja1!300,9,Diapositiva 9"/><Relationship Id="rId141" Type="http://schemas.openxmlformats.org/officeDocument/2006/relationships/hyperlink" Target="#Hoja1!300,9,Diapositiva 9"/><Relationship Id="rId379" Type="http://schemas.openxmlformats.org/officeDocument/2006/relationships/hyperlink" Target="#Hoja1!300,9,Diapositiva 9"/><Relationship Id="rId7" Type="http://schemas.openxmlformats.org/officeDocument/2006/relationships/hyperlink" Target="#Hoja1!300,9,Diapositiva 9"/><Relationship Id="rId183" Type="http://schemas.openxmlformats.org/officeDocument/2006/relationships/hyperlink" Target="#Hoja1!300,9,Diapositiva 9"/><Relationship Id="rId239" Type="http://schemas.openxmlformats.org/officeDocument/2006/relationships/hyperlink" Target="#Hoja1!300,9,Diapositiva 9"/><Relationship Id="rId390" Type="http://schemas.openxmlformats.org/officeDocument/2006/relationships/hyperlink" Target="#Hoja1!300,9,Diapositiva 9"/><Relationship Id="rId404" Type="http://schemas.openxmlformats.org/officeDocument/2006/relationships/hyperlink" Target="#Hoja1!300,9,Diapositiva 9"/><Relationship Id="rId446" Type="http://schemas.openxmlformats.org/officeDocument/2006/relationships/hyperlink" Target="#Hoja1!300,9,Diapositiva 9"/><Relationship Id="rId250" Type="http://schemas.openxmlformats.org/officeDocument/2006/relationships/hyperlink" Target="#Hoja1!300,9,Diapositiva 9"/><Relationship Id="rId292" Type="http://schemas.openxmlformats.org/officeDocument/2006/relationships/hyperlink" Target="#Hoja1!300,9,Diapositiva 9"/><Relationship Id="rId306" Type="http://schemas.openxmlformats.org/officeDocument/2006/relationships/hyperlink" Target="#Hoja1!300,9,Diapositiva 9"/><Relationship Id="rId488" Type="http://schemas.openxmlformats.org/officeDocument/2006/relationships/hyperlink" Target="#Hoja1!300,9,Diapositiva 9"/><Relationship Id="rId24" Type="http://schemas.openxmlformats.org/officeDocument/2006/relationships/hyperlink" Target="#Hoja1!300,9,Diapositiva 9"/><Relationship Id="rId45" Type="http://schemas.openxmlformats.org/officeDocument/2006/relationships/hyperlink" Target="#Hoja1!300,9,Diapositiva 9"/><Relationship Id="rId66" Type="http://schemas.openxmlformats.org/officeDocument/2006/relationships/hyperlink" Target="#Hoja1!300,9,Diapositiva 9"/><Relationship Id="rId87" Type="http://schemas.openxmlformats.org/officeDocument/2006/relationships/hyperlink" Target="#Hoja1!300,9,Diapositiva 9"/><Relationship Id="rId110" Type="http://schemas.openxmlformats.org/officeDocument/2006/relationships/hyperlink" Target="#Hoja1!300,9,Diapositiva 9"/><Relationship Id="rId131" Type="http://schemas.openxmlformats.org/officeDocument/2006/relationships/hyperlink" Target="#Hoja1!300,9,Diapositiva 9"/><Relationship Id="rId327" Type="http://schemas.openxmlformats.org/officeDocument/2006/relationships/hyperlink" Target="#Hoja1!300,9,Diapositiva 9"/><Relationship Id="rId348" Type="http://schemas.openxmlformats.org/officeDocument/2006/relationships/hyperlink" Target="#Hoja1!300,9,Diapositiva 9"/><Relationship Id="rId369" Type="http://schemas.openxmlformats.org/officeDocument/2006/relationships/hyperlink" Target="#Hoja1!300,9,Diapositiva 9"/><Relationship Id="rId152" Type="http://schemas.openxmlformats.org/officeDocument/2006/relationships/hyperlink" Target="#Hoja1!300,9,Diapositiva 9"/><Relationship Id="rId173" Type="http://schemas.openxmlformats.org/officeDocument/2006/relationships/hyperlink" Target="#Hoja1!300,9,Diapositiva 9"/><Relationship Id="rId194" Type="http://schemas.openxmlformats.org/officeDocument/2006/relationships/hyperlink" Target="#Hoja1!300,9,Diapositiva 9"/><Relationship Id="rId208" Type="http://schemas.openxmlformats.org/officeDocument/2006/relationships/hyperlink" Target="#Hoja1!300,9,Diapositiva 9"/><Relationship Id="rId229" Type="http://schemas.openxmlformats.org/officeDocument/2006/relationships/hyperlink" Target="#Hoja1!300,9,Diapositiva 9"/><Relationship Id="rId380" Type="http://schemas.openxmlformats.org/officeDocument/2006/relationships/hyperlink" Target="#Hoja1!300,9,Diapositiva 9"/><Relationship Id="rId415" Type="http://schemas.openxmlformats.org/officeDocument/2006/relationships/hyperlink" Target="#Hoja1!300,9,Diapositiva 9"/><Relationship Id="rId436" Type="http://schemas.openxmlformats.org/officeDocument/2006/relationships/hyperlink" Target="#Hoja1!300,9,Diapositiva 9"/><Relationship Id="rId457" Type="http://schemas.openxmlformats.org/officeDocument/2006/relationships/hyperlink" Target="#Hoja1!300,9,Diapositiva 9"/><Relationship Id="rId240" Type="http://schemas.openxmlformats.org/officeDocument/2006/relationships/hyperlink" Target="#Hoja1!300,9,Diapositiva 9"/><Relationship Id="rId261" Type="http://schemas.openxmlformats.org/officeDocument/2006/relationships/hyperlink" Target="#Hoja1!300,9,Diapositiva 9"/><Relationship Id="rId478" Type="http://schemas.openxmlformats.org/officeDocument/2006/relationships/hyperlink" Target="#Hoja1!300,9,Diapositiva 9"/><Relationship Id="rId499" Type="http://schemas.openxmlformats.org/officeDocument/2006/relationships/hyperlink" Target="#Hoja1!300,9,Diapositiva 9"/><Relationship Id="rId14" Type="http://schemas.openxmlformats.org/officeDocument/2006/relationships/hyperlink" Target="#Hoja1!300,9,Diapositiva 9"/><Relationship Id="rId35" Type="http://schemas.openxmlformats.org/officeDocument/2006/relationships/hyperlink" Target="#Hoja1!300,9,Diapositiva 9"/><Relationship Id="rId56" Type="http://schemas.openxmlformats.org/officeDocument/2006/relationships/hyperlink" Target="#Hoja1!300,9,Diapositiva 9"/><Relationship Id="rId77" Type="http://schemas.openxmlformats.org/officeDocument/2006/relationships/hyperlink" Target="#Hoja1!300,9,Diapositiva 9"/><Relationship Id="rId100" Type="http://schemas.openxmlformats.org/officeDocument/2006/relationships/hyperlink" Target="#Hoja1!300,9,Diapositiva 9"/><Relationship Id="rId282" Type="http://schemas.openxmlformats.org/officeDocument/2006/relationships/hyperlink" Target="#Hoja1!300,9,Diapositiva 9"/><Relationship Id="rId317" Type="http://schemas.openxmlformats.org/officeDocument/2006/relationships/hyperlink" Target="#Hoja1!300,9,Diapositiva 9"/><Relationship Id="rId338" Type="http://schemas.openxmlformats.org/officeDocument/2006/relationships/hyperlink" Target="#Hoja1!300,9,Diapositiva 9"/><Relationship Id="rId359" Type="http://schemas.openxmlformats.org/officeDocument/2006/relationships/hyperlink" Target="#Hoja1!300,9,Diapositiva 9"/><Relationship Id="rId8" Type="http://schemas.openxmlformats.org/officeDocument/2006/relationships/hyperlink" Target="#Hoja1!300,9,Diapositiva 9"/><Relationship Id="rId98" Type="http://schemas.openxmlformats.org/officeDocument/2006/relationships/hyperlink" Target="#Hoja1!300,9,Diapositiva 9"/><Relationship Id="rId121" Type="http://schemas.openxmlformats.org/officeDocument/2006/relationships/hyperlink" Target="#Hoja1!300,9,Diapositiva 9"/><Relationship Id="rId142" Type="http://schemas.openxmlformats.org/officeDocument/2006/relationships/hyperlink" Target="#Hoja1!300,9,Diapositiva 9"/><Relationship Id="rId163" Type="http://schemas.openxmlformats.org/officeDocument/2006/relationships/hyperlink" Target="#Hoja1!300,9,Diapositiva 9"/><Relationship Id="rId184" Type="http://schemas.openxmlformats.org/officeDocument/2006/relationships/hyperlink" Target="#Hoja1!300,9,Diapositiva 9"/><Relationship Id="rId219" Type="http://schemas.openxmlformats.org/officeDocument/2006/relationships/hyperlink" Target="#Hoja1!300,9,Diapositiva 9"/><Relationship Id="rId370" Type="http://schemas.openxmlformats.org/officeDocument/2006/relationships/hyperlink" Target="#Hoja1!300,9,Diapositiva 9"/><Relationship Id="rId391" Type="http://schemas.openxmlformats.org/officeDocument/2006/relationships/hyperlink" Target="#Hoja1!300,9,Diapositiva 9"/><Relationship Id="rId405" Type="http://schemas.openxmlformats.org/officeDocument/2006/relationships/hyperlink" Target="#Hoja1!300,9,Diapositiva 9"/><Relationship Id="rId426" Type="http://schemas.openxmlformats.org/officeDocument/2006/relationships/hyperlink" Target="#Hoja1!300,9,Diapositiva 9"/><Relationship Id="rId447" Type="http://schemas.openxmlformats.org/officeDocument/2006/relationships/hyperlink" Target="#Hoja1!300,9,Diapositiva 9"/><Relationship Id="rId230" Type="http://schemas.openxmlformats.org/officeDocument/2006/relationships/hyperlink" Target="#Hoja1!300,9,Diapositiva 9"/><Relationship Id="rId251" Type="http://schemas.openxmlformats.org/officeDocument/2006/relationships/hyperlink" Target="#Hoja1!300,9,Diapositiva 9"/><Relationship Id="rId468" Type="http://schemas.openxmlformats.org/officeDocument/2006/relationships/hyperlink" Target="#Hoja1!300,9,Diapositiva 9"/><Relationship Id="rId489" Type="http://schemas.openxmlformats.org/officeDocument/2006/relationships/hyperlink" Target="#Hoja1!300,9,Diapositiva 9"/><Relationship Id="rId25" Type="http://schemas.openxmlformats.org/officeDocument/2006/relationships/hyperlink" Target="#Hoja1!300,9,Diapositiva 9"/><Relationship Id="rId46" Type="http://schemas.openxmlformats.org/officeDocument/2006/relationships/hyperlink" Target="#Hoja1!300,9,Diapositiva 9"/><Relationship Id="rId67" Type="http://schemas.openxmlformats.org/officeDocument/2006/relationships/hyperlink" Target="#Hoja1!300,9,Diapositiva 9"/><Relationship Id="rId272" Type="http://schemas.openxmlformats.org/officeDocument/2006/relationships/hyperlink" Target="#Hoja1!300,9,Diapositiva 9"/><Relationship Id="rId293" Type="http://schemas.openxmlformats.org/officeDocument/2006/relationships/hyperlink" Target="#Hoja1!300,9,Diapositiva 9"/><Relationship Id="rId307" Type="http://schemas.openxmlformats.org/officeDocument/2006/relationships/hyperlink" Target="#Hoja1!300,9,Diapositiva 9"/><Relationship Id="rId328" Type="http://schemas.openxmlformats.org/officeDocument/2006/relationships/hyperlink" Target="#Hoja1!300,9,Diapositiva 9"/><Relationship Id="rId349" Type="http://schemas.openxmlformats.org/officeDocument/2006/relationships/hyperlink" Target="#Hoja1!300,9,Diapositiva 9"/><Relationship Id="rId88" Type="http://schemas.openxmlformats.org/officeDocument/2006/relationships/hyperlink" Target="#Hoja1!300,9,Diapositiva 9"/><Relationship Id="rId111" Type="http://schemas.openxmlformats.org/officeDocument/2006/relationships/hyperlink" Target="#Hoja1!300,9,Diapositiva 9"/><Relationship Id="rId132" Type="http://schemas.openxmlformats.org/officeDocument/2006/relationships/hyperlink" Target="#Hoja1!300,9,Diapositiva 9"/><Relationship Id="rId153" Type="http://schemas.openxmlformats.org/officeDocument/2006/relationships/hyperlink" Target="#Hoja1!300,9,Diapositiva 9"/><Relationship Id="rId174" Type="http://schemas.openxmlformats.org/officeDocument/2006/relationships/hyperlink" Target="#Hoja1!300,9,Diapositiva 9"/><Relationship Id="rId195" Type="http://schemas.openxmlformats.org/officeDocument/2006/relationships/hyperlink" Target="#Hoja1!300,9,Diapositiva 9"/><Relationship Id="rId209" Type="http://schemas.openxmlformats.org/officeDocument/2006/relationships/hyperlink" Target="#Hoja1!300,9,Diapositiva 9"/><Relationship Id="rId360" Type="http://schemas.openxmlformats.org/officeDocument/2006/relationships/hyperlink" Target="#Hoja1!300,9,Diapositiva 9"/><Relationship Id="rId381" Type="http://schemas.openxmlformats.org/officeDocument/2006/relationships/hyperlink" Target="#Hoja1!300,9,Diapositiva 9"/><Relationship Id="rId416" Type="http://schemas.openxmlformats.org/officeDocument/2006/relationships/hyperlink" Target="#Hoja1!300,9,Diapositiva 9"/><Relationship Id="rId220" Type="http://schemas.openxmlformats.org/officeDocument/2006/relationships/hyperlink" Target="#Hoja1!300,9,Diapositiva 9"/><Relationship Id="rId241" Type="http://schemas.openxmlformats.org/officeDocument/2006/relationships/hyperlink" Target="#Hoja1!300,9,Diapositiva 9"/><Relationship Id="rId437" Type="http://schemas.openxmlformats.org/officeDocument/2006/relationships/hyperlink" Target="#Hoja1!300,9,Diapositiva 9"/><Relationship Id="rId458" Type="http://schemas.openxmlformats.org/officeDocument/2006/relationships/hyperlink" Target="#Hoja1!300,9,Diapositiva 9"/><Relationship Id="rId479" Type="http://schemas.openxmlformats.org/officeDocument/2006/relationships/hyperlink" Target="#Hoja1!300,9,Diapositiva 9"/><Relationship Id="rId15" Type="http://schemas.openxmlformats.org/officeDocument/2006/relationships/hyperlink" Target="#Hoja1!300,9,Diapositiva 9"/><Relationship Id="rId36" Type="http://schemas.openxmlformats.org/officeDocument/2006/relationships/hyperlink" Target="#Hoja1!300,9,Diapositiva 9"/><Relationship Id="rId57" Type="http://schemas.openxmlformats.org/officeDocument/2006/relationships/hyperlink" Target="#Hoja1!300,9,Diapositiva 9"/><Relationship Id="rId262" Type="http://schemas.openxmlformats.org/officeDocument/2006/relationships/hyperlink" Target="#Hoja1!300,9,Diapositiva 9"/><Relationship Id="rId283" Type="http://schemas.openxmlformats.org/officeDocument/2006/relationships/hyperlink" Target="#Hoja1!300,9,Diapositiva 9"/><Relationship Id="rId318" Type="http://schemas.openxmlformats.org/officeDocument/2006/relationships/hyperlink" Target="#Hoja1!300,9,Diapositiva 9"/><Relationship Id="rId339" Type="http://schemas.openxmlformats.org/officeDocument/2006/relationships/hyperlink" Target="#Hoja1!300,9,Diapositiva 9"/><Relationship Id="rId490" Type="http://schemas.openxmlformats.org/officeDocument/2006/relationships/hyperlink" Target="#Hoja1!300,9,Diapositiva 9"/><Relationship Id="rId78" Type="http://schemas.openxmlformats.org/officeDocument/2006/relationships/hyperlink" Target="#Hoja1!300,9,Diapositiva 9"/><Relationship Id="rId99" Type="http://schemas.openxmlformats.org/officeDocument/2006/relationships/hyperlink" Target="#Hoja1!300,9,Diapositiva 9"/><Relationship Id="rId101" Type="http://schemas.openxmlformats.org/officeDocument/2006/relationships/hyperlink" Target="#Hoja1!300,9,Diapositiva 9"/><Relationship Id="rId122" Type="http://schemas.openxmlformats.org/officeDocument/2006/relationships/hyperlink" Target="#Hoja1!300,9,Diapositiva 9"/><Relationship Id="rId143" Type="http://schemas.openxmlformats.org/officeDocument/2006/relationships/hyperlink" Target="#Hoja1!300,9,Diapositiva 9"/><Relationship Id="rId164" Type="http://schemas.openxmlformats.org/officeDocument/2006/relationships/hyperlink" Target="#Hoja1!300,9,Diapositiva 9"/><Relationship Id="rId185" Type="http://schemas.openxmlformats.org/officeDocument/2006/relationships/hyperlink" Target="#Hoja1!300,9,Diapositiva 9"/><Relationship Id="rId350" Type="http://schemas.openxmlformats.org/officeDocument/2006/relationships/hyperlink" Target="#Hoja1!300,9,Diapositiva 9"/><Relationship Id="rId371" Type="http://schemas.openxmlformats.org/officeDocument/2006/relationships/hyperlink" Target="#Hoja1!300,9,Diapositiva 9"/><Relationship Id="rId406" Type="http://schemas.openxmlformats.org/officeDocument/2006/relationships/hyperlink" Target="#Hoja1!300,9,Diapositiva 9"/><Relationship Id="rId9" Type="http://schemas.openxmlformats.org/officeDocument/2006/relationships/hyperlink" Target="#Hoja1!300,9,Diapositiva 9"/><Relationship Id="rId210" Type="http://schemas.openxmlformats.org/officeDocument/2006/relationships/hyperlink" Target="#Hoja1!300,9,Diapositiva 9"/><Relationship Id="rId392" Type="http://schemas.openxmlformats.org/officeDocument/2006/relationships/hyperlink" Target="#Hoja1!300,9,Diapositiva 9"/><Relationship Id="rId427" Type="http://schemas.openxmlformats.org/officeDocument/2006/relationships/hyperlink" Target="#Hoja1!300,9,Diapositiva 9"/><Relationship Id="rId448" Type="http://schemas.openxmlformats.org/officeDocument/2006/relationships/hyperlink" Target="#Hoja1!300,9,Diapositiva 9"/><Relationship Id="rId469" Type="http://schemas.openxmlformats.org/officeDocument/2006/relationships/hyperlink" Target="#Hoja1!300,9,Diapositiva 9"/><Relationship Id="rId26" Type="http://schemas.openxmlformats.org/officeDocument/2006/relationships/hyperlink" Target="#Hoja1!300,9,Diapositiva 9"/><Relationship Id="rId231" Type="http://schemas.openxmlformats.org/officeDocument/2006/relationships/hyperlink" Target="#Hoja1!300,9,Diapositiva 9"/><Relationship Id="rId252" Type="http://schemas.openxmlformats.org/officeDocument/2006/relationships/hyperlink" Target="#Hoja1!300,9,Diapositiva 9"/><Relationship Id="rId273" Type="http://schemas.openxmlformats.org/officeDocument/2006/relationships/hyperlink" Target="#Hoja1!300,9,Diapositiva 9"/><Relationship Id="rId294" Type="http://schemas.openxmlformats.org/officeDocument/2006/relationships/hyperlink" Target="#Hoja1!300,9,Diapositiva 9"/><Relationship Id="rId308" Type="http://schemas.openxmlformats.org/officeDocument/2006/relationships/hyperlink" Target="#Hoja1!300,9,Diapositiva 9"/><Relationship Id="rId329" Type="http://schemas.openxmlformats.org/officeDocument/2006/relationships/hyperlink" Target="#Hoja1!300,9,Diapositiva 9"/><Relationship Id="rId480" Type="http://schemas.openxmlformats.org/officeDocument/2006/relationships/hyperlink" Target="#Hoja1!300,9,Diapositiva 9"/><Relationship Id="rId47" Type="http://schemas.openxmlformats.org/officeDocument/2006/relationships/hyperlink" Target="#Hoja1!300,9,Diapositiva 9"/><Relationship Id="rId68" Type="http://schemas.openxmlformats.org/officeDocument/2006/relationships/hyperlink" Target="#Hoja1!300,9,Diapositiva 9"/><Relationship Id="rId89" Type="http://schemas.openxmlformats.org/officeDocument/2006/relationships/hyperlink" Target="#Hoja1!300,9,Diapositiva 9"/><Relationship Id="rId112" Type="http://schemas.openxmlformats.org/officeDocument/2006/relationships/hyperlink" Target="#Hoja1!300,9,Diapositiva 9"/><Relationship Id="rId133" Type="http://schemas.openxmlformats.org/officeDocument/2006/relationships/hyperlink" Target="#Hoja1!300,9,Diapositiva 9"/><Relationship Id="rId154" Type="http://schemas.openxmlformats.org/officeDocument/2006/relationships/hyperlink" Target="#Hoja1!300,9,Diapositiva 9"/><Relationship Id="rId175" Type="http://schemas.openxmlformats.org/officeDocument/2006/relationships/hyperlink" Target="#Hoja1!300,9,Diapositiva 9"/><Relationship Id="rId340" Type="http://schemas.openxmlformats.org/officeDocument/2006/relationships/hyperlink" Target="#Hoja1!300,9,Diapositiva 9"/><Relationship Id="rId361" Type="http://schemas.openxmlformats.org/officeDocument/2006/relationships/hyperlink" Target="#Hoja1!300,9,Diapositiva 9"/><Relationship Id="rId196" Type="http://schemas.openxmlformats.org/officeDocument/2006/relationships/hyperlink" Target="#Hoja1!300,9,Diapositiva 9"/><Relationship Id="rId200" Type="http://schemas.openxmlformats.org/officeDocument/2006/relationships/hyperlink" Target="#Hoja1!300,9,Diapositiva 9"/><Relationship Id="rId382" Type="http://schemas.openxmlformats.org/officeDocument/2006/relationships/hyperlink" Target="#Hoja1!300,9,Diapositiva 9"/><Relationship Id="rId417" Type="http://schemas.openxmlformats.org/officeDocument/2006/relationships/hyperlink" Target="#Hoja1!300,9,Diapositiva 9"/><Relationship Id="rId438" Type="http://schemas.openxmlformats.org/officeDocument/2006/relationships/hyperlink" Target="#Hoja1!300,9,Diapositiva 9"/><Relationship Id="rId459" Type="http://schemas.openxmlformats.org/officeDocument/2006/relationships/hyperlink" Target="#Hoja1!300,9,Diapositiva 9"/><Relationship Id="rId16" Type="http://schemas.openxmlformats.org/officeDocument/2006/relationships/hyperlink" Target="#Hoja1!300,9,Diapositiva 9"/><Relationship Id="rId221" Type="http://schemas.openxmlformats.org/officeDocument/2006/relationships/hyperlink" Target="#Hoja1!300,9,Diapositiva 9"/><Relationship Id="rId242" Type="http://schemas.openxmlformats.org/officeDocument/2006/relationships/hyperlink" Target="#Hoja1!300,9,Diapositiva 9"/><Relationship Id="rId263" Type="http://schemas.openxmlformats.org/officeDocument/2006/relationships/hyperlink" Target="#Hoja1!300,9,Diapositiva 9"/><Relationship Id="rId284" Type="http://schemas.openxmlformats.org/officeDocument/2006/relationships/hyperlink" Target="#Hoja1!300,9,Diapositiva 9"/><Relationship Id="rId319" Type="http://schemas.openxmlformats.org/officeDocument/2006/relationships/hyperlink" Target="#Hoja1!300,9,Diapositiva 9"/><Relationship Id="rId470" Type="http://schemas.openxmlformats.org/officeDocument/2006/relationships/hyperlink" Target="#Hoja1!300,9,Diapositiva 9"/><Relationship Id="rId491" Type="http://schemas.openxmlformats.org/officeDocument/2006/relationships/hyperlink" Target="#Hoja1!300,9,Diapositiva 9"/><Relationship Id="rId37" Type="http://schemas.openxmlformats.org/officeDocument/2006/relationships/hyperlink" Target="#Hoja1!300,9,Diapositiva 9"/><Relationship Id="rId58" Type="http://schemas.openxmlformats.org/officeDocument/2006/relationships/hyperlink" Target="#Hoja1!300,9,Diapositiva 9"/><Relationship Id="rId79" Type="http://schemas.openxmlformats.org/officeDocument/2006/relationships/hyperlink" Target="#Hoja1!300,9,Diapositiva 9"/><Relationship Id="rId102" Type="http://schemas.openxmlformats.org/officeDocument/2006/relationships/hyperlink" Target="#Hoja1!300,9,Diapositiva 9"/><Relationship Id="rId123" Type="http://schemas.openxmlformats.org/officeDocument/2006/relationships/hyperlink" Target="#Hoja1!300,9,Diapositiva 9"/><Relationship Id="rId144" Type="http://schemas.openxmlformats.org/officeDocument/2006/relationships/hyperlink" Target="#Hoja1!300,9,Diapositiva 9"/><Relationship Id="rId330" Type="http://schemas.openxmlformats.org/officeDocument/2006/relationships/hyperlink" Target="#Hoja1!300,9,Diapositiva 9"/><Relationship Id="rId90" Type="http://schemas.openxmlformats.org/officeDocument/2006/relationships/hyperlink" Target="#Hoja1!300,9,Diapositiva 9"/><Relationship Id="rId165" Type="http://schemas.openxmlformats.org/officeDocument/2006/relationships/hyperlink" Target="#Hoja1!300,9,Diapositiva 9"/><Relationship Id="rId186" Type="http://schemas.openxmlformats.org/officeDocument/2006/relationships/hyperlink" Target="#Hoja1!300,9,Diapositiva 9"/><Relationship Id="rId351" Type="http://schemas.openxmlformats.org/officeDocument/2006/relationships/hyperlink" Target="#Hoja1!300,9,Diapositiva 9"/><Relationship Id="rId372" Type="http://schemas.openxmlformats.org/officeDocument/2006/relationships/hyperlink" Target="#Hoja1!300,9,Diapositiva 9"/><Relationship Id="rId393" Type="http://schemas.openxmlformats.org/officeDocument/2006/relationships/hyperlink" Target="#Hoja1!300,9,Diapositiva 9"/><Relationship Id="rId407" Type="http://schemas.openxmlformats.org/officeDocument/2006/relationships/hyperlink" Target="#Hoja1!300,9,Diapositiva 9"/><Relationship Id="rId428" Type="http://schemas.openxmlformats.org/officeDocument/2006/relationships/hyperlink" Target="#Hoja1!300,9,Diapositiva 9"/><Relationship Id="rId449" Type="http://schemas.openxmlformats.org/officeDocument/2006/relationships/hyperlink" Target="#Hoja1!300,9,Diapositiva 9"/><Relationship Id="rId211" Type="http://schemas.openxmlformats.org/officeDocument/2006/relationships/hyperlink" Target="#Hoja1!300,9,Diapositiva 9"/><Relationship Id="rId232" Type="http://schemas.openxmlformats.org/officeDocument/2006/relationships/hyperlink" Target="#Hoja1!300,9,Diapositiva 9"/><Relationship Id="rId253" Type="http://schemas.openxmlformats.org/officeDocument/2006/relationships/hyperlink" Target="#Hoja1!300,9,Diapositiva 9"/><Relationship Id="rId274" Type="http://schemas.openxmlformats.org/officeDocument/2006/relationships/hyperlink" Target="#Hoja1!300,9,Diapositiva 9"/><Relationship Id="rId295" Type="http://schemas.openxmlformats.org/officeDocument/2006/relationships/hyperlink" Target="#Hoja1!300,9,Diapositiva 9"/><Relationship Id="rId309" Type="http://schemas.openxmlformats.org/officeDocument/2006/relationships/hyperlink" Target="#Hoja1!300,9,Diapositiva 9"/><Relationship Id="rId460" Type="http://schemas.openxmlformats.org/officeDocument/2006/relationships/hyperlink" Target="#Hoja1!300,9,Diapositiva 9"/><Relationship Id="rId481" Type="http://schemas.openxmlformats.org/officeDocument/2006/relationships/hyperlink" Target="#Hoja1!300,9,Diapositiva 9"/><Relationship Id="rId27" Type="http://schemas.openxmlformats.org/officeDocument/2006/relationships/hyperlink" Target="#Hoja1!300,9,Diapositiva 9"/><Relationship Id="rId48" Type="http://schemas.openxmlformats.org/officeDocument/2006/relationships/hyperlink" Target="#Hoja1!300,9,Diapositiva 9"/><Relationship Id="rId69" Type="http://schemas.openxmlformats.org/officeDocument/2006/relationships/hyperlink" Target="#Hoja1!300,9,Diapositiva 9"/><Relationship Id="rId113" Type="http://schemas.openxmlformats.org/officeDocument/2006/relationships/hyperlink" Target="#Hoja1!300,9,Diapositiva 9"/><Relationship Id="rId134" Type="http://schemas.openxmlformats.org/officeDocument/2006/relationships/hyperlink" Target="#Hoja1!300,9,Diapositiva 9"/><Relationship Id="rId320" Type="http://schemas.openxmlformats.org/officeDocument/2006/relationships/hyperlink" Target="#Hoja1!300,9,Diapositiva 9"/><Relationship Id="rId80" Type="http://schemas.openxmlformats.org/officeDocument/2006/relationships/hyperlink" Target="#Hoja1!300,9,Diapositiva 9"/><Relationship Id="rId155" Type="http://schemas.openxmlformats.org/officeDocument/2006/relationships/hyperlink" Target="#Hoja1!300,9,Diapositiva 9"/><Relationship Id="rId176" Type="http://schemas.openxmlformats.org/officeDocument/2006/relationships/hyperlink" Target="#Hoja1!300,9,Diapositiva 9"/><Relationship Id="rId197" Type="http://schemas.openxmlformats.org/officeDocument/2006/relationships/hyperlink" Target="#Hoja1!300,9,Diapositiva 9"/><Relationship Id="rId341" Type="http://schemas.openxmlformats.org/officeDocument/2006/relationships/hyperlink" Target="#Hoja1!300,9,Diapositiva 9"/><Relationship Id="rId362" Type="http://schemas.openxmlformats.org/officeDocument/2006/relationships/hyperlink" Target="#Hoja1!300,9,Diapositiva 9"/><Relationship Id="rId383" Type="http://schemas.openxmlformats.org/officeDocument/2006/relationships/hyperlink" Target="#Hoja1!300,9,Diapositiva 9"/><Relationship Id="rId418" Type="http://schemas.openxmlformats.org/officeDocument/2006/relationships/hyperlink" Target="#Hoja1!300,9,Diapositiva 9"/><Relationship Id="rId439" Type="http://schemas.openxmlformats.org/officeDocument/2006/relationships/hyperlink" Target="#Hoja1!300,9,Diapositiva 9"/><Relationship Id="rId201" Type="http://schemas.openxmlformats.org/officeDocument/2006/relationships/hyperlink" Target="#Hoja1!300,9,Diapositiva 9"/><Relationship Id="rId222" Type="http://schemas.openxmlformats.org/officeDocument/2006/relationships/hyperlink" Target="#Hoja1!300,9,Diapositiva 9"/><Relationship Id="rId243" Type="http://schemas.openxmlformats.org/officeDocument/2006/relationships/hyperlink" Target="#Hoja1!300,9,Diapositiva 9"/><Relationship Id="rId264" Type="http://schemas.openxmlformats.org/officeDocument/2006/relationships/hyperlink" Target="#Hoja1!300,9,Diapositiva 9"/><Relationship Id="rId285" Type="http://schemas.openxmlformats.org/officeDocument/2006/relationships/hyperlink" Target="#Hoja1!300,9,Diapositiva 9"/><Relationship Id="rId450" Type="http://schemas.openxmlformats.org/officeDocument/2006/relationships/hyperlink" Target="#Hoja1!300,9,Diapositiva 9"/><Relationship Id="rId471" Type="http://schemas.openxmlformats.org/officeDocument/2006/relationships/hyperlink" Target="#Hoja1!300,9,Diapositiva 9"/><Relationship Id="rId17" Type="http://schemas.openxmlformats.org/officeDocument/2006/relationships/hyperlink" Target="#Hoja1!300,9,Diapositiva 9"/><Relationship Id="rId38" Type="http://schemas.openxmlformats.org/officeDocument/2006/relationships/hyperlink" Target="#Hoja1!300,9,Diapositiva 9"/><Relationship Id="rId59" Type="http://schemas.openxmlformats.org/officeDocument/2006/relationships/hyperlink" Target="#Hoja1!300,9,Diapositiva 9"/><Relationship Id="rId103" Type="http://schemas.openxmlformats.org/officeDocument/2006/relationships/hyperlink" Target="#Hoja1!300,9,Diapositiva 9"/><Relationship Id="rId124" Type="http://schemas.openxmlformats.org/officeDocument/2006/relationships/hyperlink" Target="#Hoja1!300,9,Diapositiva 9"/><Relationship Id="rId310" Type="http://schemas.openxmlformats.org/officeDocument/2006/relationships/hyperlink" Target="#Hoja1!300,9,Diapositiva 9"/><Relationship Id="rId492" Type="http://schemas.openxmlformats.org/officeDocument/2006/relationships/hyperlink" Target="#Hoja1!300,9,Diapositiva 9"/><Relationship Id="rId70" Type="http://schemas.openxmlformats.org/officeDocument/2006/relationships/hyperlink" Target="#Hoja1!300,9,Diapositiva 9"/><Relationship Id="rId91" Type="http://schemas.openxmlformats.org/officeDocument/2006/relationships/hyperlink" Target="#Hoja1!300,9,Diapositiva 9"/><Relationship Id="rId145" Type="http://schemas.openxmlformats.org/officeDocument/2006/relationships/hyperlink" Target="#Hoja1!300,9,Diapositiva 9"/><Relationship Id="rId166" Type="http://schemas.openxmlformats.org/officeDocument/2006/relationships/hyperlink" Target="#Hoja1!300,9,Diapositiva 9"/><Relationship Id="rId187" Type="http://schemas.openxmlformats.org/officeDocument/2006/relationships/hyperlink" Target="#Hoja1!300,9,Diapositiva 9"/><Relationship Id="rId331" Type="http://schemas.openxmlformats.org/officeDocument/2006/relationships/hyperlink" Target="#Hoja1!300,9,Diapositiva 9"/><Relationship Id="rId352" Type="http://schemas.openxmlformats.org/officeDocument/2006/relationships/hyperlink" Target="#Hoja1!300,9,Diapositiva 9"/><Relationship Id="rId373" Type="http://schemas.openxmlformats.org/officeDocument/2006/relationships/hyperlink" Target="#Hoja1!300,9,Diapositiva 9"/><Relationship Id="rId394" Type="http://schemas.openxmlformats.org/officeDocument/2006/relationships/hyperlink" Target="#Hoja1!300,9,Diapositiva 9"/><Relationship Id="rId408" Type="http://schemas.openxmlformats.org/officeDocument/2006/relationships/hyperlink" Target="#Hoja1!300,9,Diapositiva 9"/><Relationship Id="rId429" Type="http://schemas.openxmlformats.org/officeDocument/2006/relationships/hyperlink" Target="#Hoja1!300,9,Diapositiva 9"/><Relationship Id="rId1" Type="http://schemas.openxmlformats.org/officeDocument/2006/relationships/hyperlink" Target="#300,9,Diapositiva 9"/><Relationship Id="rId212" Type="http://schemas.openxmlformats.org/officeDocument/2006/relationships/hyperlink" Target="#Hoja1!300,9,Diapositiva 9"/><Relationship Id="rId233" Type="http://schemas.openxmlformats.org/officeDocument/2006/relationships/hyperlink" Target="#Hoja1!300,9,Diapositiva 9"/><Relationship Id="rId254" Type="http://schemas.openxmlformats.org/officeDocument/2006/relationships/hyperlink" Target="#Hoja1!300,9,Diapositiva 9"/><Relationship Id="rId440" Type="http://schemas.openxmlformats.org/officeDocument/2006/relationships/hyperlink" Target="#Hoja1!300,9,Diapositiva 9"/><Relationship Id="rId28" Type="http://schemas.openxmlformats.org/officeDocument/2006/relationships/hyperlink" Target="#Hoja1!300,9,Diapositiva 9"/><Relationship Id="rId49" Type="http://schemas.openxmlformats.org/officeDocument/2006/relationships/hyperlink" Target="#Hoja1!300,9,Diapositiva 9"/><Relationship Id="rId114" Type="http://schemas.openxmlformats.org/officeDocument/2006/relationships/hyperlink" Target="#Hoja1!300,9,Diapositiva 9"/><Relationship Id="rId275" Type="http://schemas.openxmlformats.org/officeDocument/2006/relationships/hyperlink" Target="#Hoja1!300,9,Diapositiva 9"/><Relationship Id="rId296" Type="http://schemas.openxmlformats.org/officeDocument/2006/relationships/hyperlink" Target="#Hoja1!300,9,Diapositiva 9"/><Relationship Id="rId300" Type="http://schemas.openxmlformats.org/officeDocument/2006/relationships/hyperlink" Target="#Hoja1!300,9,Diapositiva 9"/><Relationship Id="rId461" Type="http://schemas.openxmlformats.org/officeDocument/2006/relationships/hyperlink" Target="#Hoja1!300,9,Diapositiva 9"/><Relationship Id="rId482" Type="http://schemas.openxmlformats.org/officeDocument/2006/relationships/hyperlink" Target="#Hoja1!300,9,Diapositiva 9"/><Relationship Id="rId60" Type="http://schemas.openxmlformats.org/officeDocument/2006/relationships/hyperlink" Target="#Hoja1!300,9,Diapositiva 9"/><Relationship Id="rId81" Type="http://schemas.openxmlformats.org/officeDocument/2006/relationships/hyperlink" Target="#Hoja1!300,9,Diapositiva 9"/><Relationship Id="rId135" Type="http://schemas.openxmlformats.org/officeDocument/2006/relationships/hyperlink" Target="#Hoja1!300,9,Diapositiva 9"/><Relationship Id="rId156" Type="http://schemas.openxmlformats.org/officeDocument/2006/relationships/hyperlink" Target="#Hoja1!300,9,Diapositiva 9"/><Relationship Id="rId177" Type="http://schemas.openxmlformats.org/officeDocument/2006/relationships/hyperlink" Target="#Hoja1!300,9,Diapositiva 9"/><Relationship Id="rId198" Type="http://schemas.openxmlformats.org/officeDocument/2006/relationships/hyperlink" Target="#Hoja1!300,9,Diapositiva 9"/><Relationship Id="rId321" Type="http://schemas.openxmlformats.org/officeDocument/2006/relationships/hyperlink" Target="#Hoja1!300,9,Diapositiva 9"/><Relationship Id="rId342" Type="http://schemas.openxmlformats.org/officeDocument/2006/relationships/hyperlink" Target="#Hoja1!300,9,Diapositiva 9"/><Relationship Id="rId363" Type="http://schemas.openxmlformats.org/officeDocument/2006/relationships/hyperlink" Target="#Hoja1!300,9,Diapositiva 9"/><Relationship Id="rId384" Type="http://schemas.openxmlformats.org/officeDocument/2006/relationships/hyperlink" Target="#Hoja1!300,9,Diapositiva 9"/><Relationship Id="rId419" Type="http://schemas.openxmlformats.org/officeDocument/2006/relationships/hyperlink" Target="#Hoja1!300,9,Diapositiva 9"/><Relationship Id="rId202" Type="http://schemas.openxmlformats.org/officeDocument/2006/relationships/hyperlink" Target="#Hoja1!300,9,Diapositiva 9"/><Relationship Id="rId223" Type="http://schemas.openxmlformats.org/officeDocument/2006/relationships/hyperlink" Target="#Hoja1!300,9,Diapositiva 9"/><Relationship Id="rId244" Type="http://schemas.openxmlformats.org/officeDocument/2006/relationships/hyperlink" Target="#Hoja1!300,9,Diapositiva 9"/><Relationship Id="rId430" Type="http://schemas.openxmlformats.org/officeDocument/2006/relationships/hyperlink" Target="#Hoja1!300,9,Diapositiva 9"/><Relationship Id="rId18" Type="http://schemas.openxmlformats.org/officeDocument/2006/relationships/hyperlink" Target="#Hoja1!300,9,Diapositiva 9"/><Relationship Id="rId39" Type="http://schemas.openxmlformats.org/officeDocument/2006/relationships/hyperlink" Target="#Hoja1!300,9,Diapositiva 9"/><Relationship Id="rId265" Type="http://schemas.openxmlformats.org/officeDocument/2006/relationships/hyperlink" Target="#Hoja1!300,9,Diapositiva 9"/><Relationship Id="rId286" Type="http://schemas.openxmlformats.org/officeDocument/2006/relationships/hyperlink" Target="#Hoja1!300,9,Diapositiva 9"/><Relationship Id="rId451" Type="http://schemas.openxmlformats.org/officeDocument/2006/relationships/hyperlink" Target="#Hoja1!300,9,Diapositiva 9"/><Relationship Id="rId472" Type="http://schemas.openxmlformats.org/officeDocument/2006/relationships/hyperlink" Target="#Hoja1!300,9,Diapositiva 9"/><Relationship Id="rId493" Type="http://schemas.openxmlformats.org/officeDocument/2006/relationships/hyperlink" Target="#Hoja1!300,9,Diapositiva 9"/><Relationship Id="rId50" Type="http://schemas.openxmlformats.org/officeDocument/2006/relationships/hyperlink" Target="#Hoja1!300,9,Diapositiva 9"/><Relationship Id="rId104" Type="http://schemas.openxmlformats.org/officeDocument/2006/relationships/hyperlink" Target="#Hoja1!300,9,Diapositiva 9"/><Relationship Id="rId125" Type="http://schemas.openxmlformats.org/officeDocument/2006/relationships/hyperlink" Target="#Hoja1!300,9,Diapositiva 9"/><Relationship Id="rId146" Type="http://schemas.openxmlformats.org/officeDocument/2006/relationships/hyperlink" Target="#Hoja1!300,9,Diapositiva 9"/><Relationship Id="rId167" Type="http://schemas.openxmlformats.org/officeDocument/2006/relationships/hyperlink" Target="#Hoja1!300,9,Diapositiva 9"/><Relationship Id="rId188" Type="http://schemas.openxmlformats.org/officeDocument/2006/relationships/hyperlink" Target="#Hoja1!300,9,Diapositiva 9"/><Relationship Id="rId311" Type="http://schemas.openxmlformats.org/officeDocument/2006/relationships/hyperlink" Target="#Hoja1!300,9,Diapositiva 9"/><Relationship Id="rId332" Type="http://schemas.openxmlformats.org/officeDocument/2006/relationships/hyperlink" Target="#Hoja1!300,9,Diapositiva 9"/><Relationship Id="rId353" Type="http://schemas.openxmlformats.org/officeDocument/2006/relationships/hyperlink" Target="#Hoja1!300,9,Diapositiva 9"/><Relationship Id="rId374" Type="http://schemas.openxmlformats.org/officeDocument/2006/relationships/hyperlink" Target="#Hoja1!300,9,Diapositiva 9"/><Relationship Id="rId395" Type="http://schemas.openxmlformats.org/officeDocument/2006/relationships/hyperlink" Target="#Hoja1!300,9,Diapositiva 9"/><Relationship Id="rId409" Type="http://schemas.openxmlformats.org/officeDocument/2006/relationships/hyperlink" Target="#Hoja1!300,9,Diapositiva 9"/><Relationship Id="rId71" Type="http://schemas.openxmlformats.org/officeDocument/2006/relationships/hyperlink" Target="#Hoja1!300,9,Diapositiva 9"/><Relationship Id="rId92" Type="http://schemas.openxmlformats.org/officeDocument/2006/relationships/hyperlink" Target="#Hoja1!300,9,Diapositiva 9"/><Relationship Id="rId213" Type="http://schemas.openxmlformats.org/officeDocument/2006/relationships/hyperlink" Target="#Hoja1!300,9,Diapositiva 9"/><Relationship Id="rId234" Type="http://schemas.openxmlformats.org/officeDocument/2006/relationships/hyperlink" Target="#Hoja1!300,9,Diapositiva 9"/><Relationship Id="rId420" Type="http://schemas.openxmlformats.org/officeDocument/2006/relationships/hyperlink" Target="#Hoja1!300,9,Diapositiva 9"/><Relationship Id="rId2" Type="http://schemas.openxmlformats.org/officeDocument/2006/relationships/image" Target="../media/image1.png"/><Relationship Id="rId29" Type="http://schemas.openxmlformats.org/officeDocument/2006/relationships/hyperlink" Target="#Hoja1!300,9,Diapositiva 9"/><Relationship Id="rId255" Type="http://schemas.openxmlformats.org/officeDocument/2006/relationships/hyperlink" Target="#Hoja1!300,9,Diapositiva 9"/><Relationship Id="rId276" Type="http://schemas.openxmlformats.org/officeDocument/2006/relationships/hyperlink" Target="#Hoja1!300,9,Diapositiva 9"/><Relationship Id="rId297" Type="http://schemas.openxmlformats.org/officeDocument/2006/relationships/hyperlink" Target="#Hoja1!300,9,Diapositiva 9"/><Relationship Id="rId441" Type="http://schemas.openxmlformats.org/officeDocument/2006/relationships/hyperlink" Target="#Hoja1!300,9,Diapositiva 9"/><Relationship Id="rId462" Type="http://schemas.openxmlformats.org/officeDocument/2006/relationships/hyperlink" Target="#Hoja1!300,9,Diapositiva 9"/><Relationship Id="rId483" Type="http://schemas.openxmlformats.org/officeDocument/2006/relationships/hyperlink" Target="#Hoja1!300,9,Diapositiva 9"/><Relationship Id="rId40" Type="http://schemas.openxmlformats.org/officeDocument/2006/relationships/hyperlink" Target="#Hoja1!300,9,Diapositiva 9"/><Relationship Id="rId115" Type="http://schemas.openxmlformats.org/officeDocument/2006/relationships/hyperlink" Target="#Hoja1!300,9,Diapositiva 9"/><Relationship Id="rId136" Type="http://schemas.openxmlformats.org/officeDocument/2006/relationships/hyperlink" Target="#Hoja1!300,9,Diapositiva 9"/><Relationship Id="rId157" Type="http://schemas.openxmlformats.org/officeDocument/2006/relationships/hyperlink" Target="#Hoja1!300,9,Diapositiva 9"/><Relationship Id="rId178" Type="http://schemas.openxmlformats.org/officeDocument/2006/relationships/hyperlink" Target="#Hoja1!300,9,Diapositiva 9"/><Relationship Id="rId301" Type="http://schemas.openxmlformats.org/officeDocument/2006/relationships/hyperlink" Target="#Hoja1!300,9,Diapositiva 9"/><Relationship Id="rId322" Type="http://schemas.openxmlformats.org/officeDocument/2006/relationships/hyperlink" Target="#Hoja1!300,9,Diapositiva 9"/><Relationship Id="rId343" Type="http://schemas.openxmlformats.org/officeDocument/2006/relationships/hyperlink" Target="#Hoja1!300,9,Diapositiva 9"/><Relationship Id="rId364" Type="http://schemas.openxmlformats.org/officeDocument/2006/relationships/hyperlink" Target="#Hoja1!300,9,Diapositiva 9"/><Relationship Id="rId61" Type="http://schemas.openxmlformats.org/officeDocument/2006/relationships/hyperlink" Target="#Hoja1!300,9,Diapositiva 9"/><Relationship Id="rId82" Type="http://schemas.openxmlformats.org/officeDocument/2006/relationships/hyperlink" Target="#Hoja1!300,9,Diapositiva 9"/><Relationship Id="rId199" Type="http://schemas.openxmlformats.org/officeDocument/2006/relationships/hyperlink" Target="#Hoja1!300,9,Diapositiva 9"/><Relationship Id="rId203" Type="http://schemas.openxmlformats.org/officeDocument/2006/relationships/hyperlink" Target="#Hoja1!300,9,Diapositiva 9"/><Relationship Id="rId385" Type="http://schemas.openxmlformats.org/officeDocument/2006/relationships/hyperlink" Target="#Hoja1!300,9,Diapositiva 9"/><Relationship Id="rId19" Type="http://schemas.openxmlformats.org/officeDocument/2006/relationships/hyperlink" Target="#Hoja1!300,9,Diapositiva 9"/><Relationship Id="rId224" Type="http://schemas.openxmlformats.org/officeDocument/2006/relationships/hyperlink" Target="#Hoja1!300,9,Diapositiva 9"/><Relationship Id="rId245" Type="http://schemas.openxmlformats.org/officeDocument/2006/relationships/hyperlink" Target="#Hoja1!300,9,Diapositiva 9"/><Relationship Id="rId266" Type="http://schemas.openxmlformats.org/officeDocument/2006/relationships/hyperlink" Target="#Hoja1!300,9,Diapositiva 9"/><Relationship Id="rId287" Type="http://schemas.openxmlformats.org/officeDocument/2006/relationships/hyperlink" Target="#Hoja1!300,9,Diapositiva 9"/><Relationship Id="rId410" Type="http://schemas.openxmlformats.org/officeDocument/2006/relationships/hyperlink" Target="#Hoja1!300,9,Diapositiva 9"/><Relationship Id="rId431" Type="http://schemas.openxmlformats.org/officeDocument/2006/relationships/hyperlink" Target="#Hoja1!300,9,Diapositiva 9"/><Relationship Id="rId452" Type="http://schemas.openxmlformats.org/officeDocument/2006/relationships/hyperlink" Target="#Hoja1!300,9,Diapositiva 9"/><Relationship Id="rId473" Type="http://schemas.openxmlformats.org/officeDocument/2006/relationships/hyperlink" Target="#Hoja1!300,9,Diapositiva 9"/><Relationship Id="rId494" Type="http://schemas.openxmlformats.org/officeDocument/2006/relationships/hyperlink" Target="#Hoja1!300,9,Diapositiva 9"/><Relationship Id="rId30" Type="http://schemas.openxmlformats.org/officeDocument/2006/relationships/hyperlink" Target="#Hoja1!300,9,Diapositiva 9"/><Relationship Id="rId105" Type="http://schemas.openxmlformats.org/officeDocument/2006/relationships/hyperlink" Target="#Hoja1!300,9,Diapositiva 9"/><Relationship Id="rId126" Type="http://schemas.openxmlformats.org/officeDocument/2006/relationships/hyperlink" Target="#Hoja1!300,9,Diapositiva 9"/><Relationship Id="rId147" Type="http://schemas.openxmlformats.org/officeDocument/2006/relationships/hyperlink" Target="#Hoja1!300,9,Diapositiva 9"/><Relationship Id="rId168" Type="http://schemas.openxmlformats.org/officeDocument/2006/relationships/hyperlink" Target="#Hoja1!300,9,Diapositiva 9"/><Relationship Id="rId312" Type="http://schemas.openxmlformats.org/officeDocument/2006/relationships/hyperlink" Target="#Hoja1!300,9,Diapositiva 9"/><Relationship Id="rId333" Type="http://schemas.openxmlformats.org/officeDocument/2006/relationships/hyperlink" Target="#Hoja1!300,9,Diapositiva 9"/><Relationship Id="rId354" Type="http://schemas.openxmlformats.org/officeDocument/2006/relationships/hyperlink" Target="#Hoja1!300,9,Diapositiva 9"/><Relationship Id="rId51" Type="http://schemas.openxmlformats.org/officeDocument/2006/relationships/hyperlink" Target="#Hoja1!300,9,Diapositiva 9"/><Relationship Id="rId72" Type="http://schemas.openxmlformats.org/officeDocument/2006/relationships/hyperlink" Target="#Hoja1!300,9,Diapositiva 9"/><Relationship Id="rId93" Type="http://schemas.openxmlformats.org/officeDocument/2006/relationships/hyperlink" Target="#Hoja1!300,9,Diapositiva 9"/><Relationship Id="rId189" Type="http://schemas.openxmlformats.org/officeDocument/2006/relationships/hyperlink" Target="#Hoja1!300,9,Diapositiva 9"/><Relationship Id="rId375" Type="http://schemas.openxmlformats.org/officeDocument/2006/relationships/hyperlink" Target="#Hoja1!300,9,Diapositiva 9"/><Relationship Id="rId396" Type="http://schemas.openxmlformats.org/officeDocument/2006/relationships/hyperlink" Target="#Hoja1!300,9,Diapositiva 9"/><Relationship Id="rId3" Type="http://schemas.openxmlformats.org/officeDocument/2006/relationships/hyperlink" Target="#Hoja1!300,9,Diapositiva 9"/><Relationship Id="rId214" Type="http://schemas.openxmlformats.org/officeDocument/2006/relationships/hyperlink" Target="#Hoja1!300,9,Diapositiva 9"/><Relationship Id="rId235" Type="http://schemas.openxmlformats.org/officeDocument/2006/relationships/hyperlink" Target="#Hoja1!300,9,Diapositiva 9"/><Relationship Id="rId256" Type="http://schemas.openxmlformats.org/officeDocument/2006/relationships/hyperlink" Target="#Hoja1!300,9,Diapositiva 9"/><Relationship Id="rId277" Type="http://schemas.openxmlformats.org/officeDocument/2006/relationships/hyperlink" Target="#Hoja1!300,9,Diapositiva 9"/><Relationship Id="rId298" Type="http://schemas.openxmlformats.org/officeDocument/2006/relationships/hyperlink" Target="#Hoja1!300,9,Diapositiva 9"/><Relationship Id="rId400" Type="http://schemas.openxmlformats.org/officeDocument/2006/relationships/hyperlink" Target="#Hoja1!300,9,Diapositiva 9"/><Relationship Id="rId421" Type="http://schemas.openxmlformats.org/officeDocument/2006/relationships/hyperlink" Target="#Hoja1!300,9,Diapositiva 9"/><Relationship Id="rId442" Type="http://schemas.openxmlformats.org/officeDocument/2006/relationships/hyperlink" Target="#Hoja1!300,9,Diapositiva 9"/><Relationship Id="rId463" Type="http://schemas.openxmlformats.org/officeDocument/2006/relationships/hyperlink" Target="#Hoja1!300,9,Diapositiva 9"/><Relationship Id="rId484" Type="http://schemas.openxmlformats.org/officeDocument/2006/relationships/hyperlink" Target="#Hoja1!300,9,Diapositiva 9"/><Relationship Id="rId116" Type="http://schemas.openxmlformats.org/officeDocument/2006/relationships/hyperlink" Target="#Hoja1!300,9,Diapositiva 9"/><Relationship Id="rId137" Type="http://schemas.openxmlformats.org/officeDocument/2006/relationships/hyperlink" Target="#Hoja1!300,9,Diapositiva 9"/><Relationship Id="rId158" Type="http://schemas.openxmlformats.org/officeDocument/2006/relationships/hyperlink" Target="#Hoja1!300,9,Diapositiva 9"/><Relationship Id="rId302" Type="http://schemas.openxmlformats.org/officeDocument/2006/relationships/hyperlink" Target="#Hoja1!300,9,Diapositiva 9"/><Relationship Id="rId323" Type="http://schemas.openxmlformats.org/officeDocument/2006/relationships/hyperlink" Target="#Hoja1!300,9,Diapositiva 9"/><Relationship Id="rId344" Type="http://schemas.openxmlformats.org/officeDocument/2006/relationships/hyperlink" Target="#Hoja1!300,9,Diapositiva 9"/><Relationship Id="rId20" Type="http://schemas.openxmlformats.org/officeDocument/2006/relationships/hyperlink" Target="#Hoja1!300,9,Diapositiva 9"/><Relationship Id="rId41" Type="http://schemas.openxmlformats.org/officeDocument/2006/relationships/hyperlink" Target="#Hoja1!300,9,Diapositiva 9"/><Relationship Id="rId62" Type="http://schemas.openxmlformats.org/officeDocument/2006/relationships/hyperlink" Target="#Hoja1!300,9,Diapositiva 9"/><Relationship Id="rId83" Type="http://schemas.openxmlformats.org/officeDocument/2006/relationships/hyperlink" Target="#Hoja1!300,9,Diapositiva 9"/><Relationship Id="rId179" Type="http://schemas.openxmlformats.org/officeDocument/2006/relationships/hyperlink" Target="#Hoja1!300,9,Diapositiva 9"/><Relationship Id="rId365" Type="http://schemas.openxmlformats.org/officeDocument/2006/relationships/hyperlink" Target="#Hoja1!300,9,Diapositiva 9"/><Relationship Id="rId386" Type="http://schemas.openxmlformats.org/officeDocument/2006/relationships/hyperlink" Target="#Hoja1!300,9,Diapositiva 9"/><Relationship Id="rId190" Type="http://schemas.openxmlformats.org/officeDocument/2006/relationships/hyperlink" Target="#Hoja1!300,9,Diapositiva 9"/><Relationship Id="rId204" Type="http://schemas.openxmlformats.org/officeDocument/2006/relationships/hyperlink" Target="#Hoja1!300,9,Diapositiva 9"/><Relationship Id="rId225" Type="http://schemas.openxmlformats.org/officeDocument/2006/relationships/hyperlink" Target="#Hoja1!300,9,Diapositiva 9"/><Relationship Id="rId246" Type="http://schemas.openxmlformats.org/officeDocument/2006/relationships/hyperlink" Target="#Hoja1!300,9,Diapositiva 9"/><Relationship Id="rId267" Type="http://schemas.openxmlformats.org/officeDocument/2006/relationships/hyperlink" Target="#Hoja1!300,9,Diapositiva 9"/><Relationship Id="rId288" Type="http://schemas.openxmlformats.org/officeDocument/2006/relationships/hyperlink" Target="#Hoja1!300,9,Diapositiva 9"/><Relationship Id="rId411" Type="http://schemas.openxmlformats.org/officeDocument/2006/relationships/hyperlink" Target="#Hoja1!300,9,Diapositiva 9"/><Relationship Id="rId432" Type="http://schemas.openxmlformats.org/officeDocument/2006/relationships/hyperlink" Target="#Hoja1!300,9,Diapositiva 9"/><Relationship Id="rId453" Type="http://schemas.openxmlformats.org/officeDocument/2006/relationships/hyperlink" Target="#Hoja1!300,9,Diapositiva 9"/><Relationship Id="rId474" Type="http://schemas.openxmlformats.org/officeDocument/2006/relationships/hyperlink" Target="#Hoja1!300,9,Diapositiva 9"/><Relationship Id="rId106" Type="http://schemas.openxmlformats.org/officeDocument/2006/relationships/hyperlink" Target="#Hoja1!300,9,Diapositiva 9"/><Relationship Id="rId127" Type="http://schemas.openxmlformats.org/officeDocument/2006/relationships/hyperlink" Target="#Hoja1!300,9,Diapositiva 9"/><Relationship Id="rId313" Type="http://schemas.openxmlformats.org/officeDocument/2006/relationships/hyperlink" Target="#Hoja1!300,9,Diapositiva 9"/><Relationship Id="rId495" Type="http://schemas.openxmlformats.org/officeDocument/2006/relationships/hyperlink" Target="#Hoja1!300,9,Diapositiva 9"/><Relationship Id="rId10" Type="http://schemas.openxmlformats.org/officeDocument/2006/relationships/hyperlink" Target="#Hoja1!300,9,Diapositiva 9"/><Relationship Id="rId31" Type="http://schemas.openxmlformats.org/officeDocument/2006/relationships/hyperlink" Target="#Hoja1!300,9,Diapositiva 9"/><Relationship Id="rId52" Type="http://schemas.openxmlformats.org/officeDocument/2006/relationships/hyperlink" Target="#Hoja1!300,9,Diapositiva 9"/><Relationship Id="rId73" Type="http://schemas.openxmlformats.org/officeDocument/2006/relationships/hyperlink" Target="#Hoja1!300,9,Diapositiva 9"/><Relationship Id="rId94" Type="http://schemas.openxmlformats.org/officeDocument/2006/relationships/hyperlink" Target="#Hoja1!300,9,Diapositiva 9"/><Relationship Id="rId148" Type="http://schemas.openxmlformats.org/officeDocument/2006/relationships/hyperlink" Target="#Hoja1!300,9,Diapositiva 9"/><Relationship Id="rId169" Type="http://schemas.openxmlformats.org/officeDocument/2006/relationships/hyperlink" Target="#Hoja1!300,9,Diapositiva 9"/><Relationship Id="rId334" Type="http://schemas.openxmlformats.org/officeDocument/2006/relationships/hyperlink" Target="#Hoja1!300,9,Diapositiva 9"/><Relationship Id="rId355" Type="http://schemas.openxmlformats.org/officeDocument/2006/relationships/hyperlink" Target="#Hoja1!300,9,Diapositiva 9"/><Relationship Id="rId376" Type="http://schemas.openxmlformats.org/officeDocument/2006/relationships/hyperlink" Target="#Hoja1!300,9,Diapositiva 9"/><Relationship Id="rId397" Type="http://schemas.openxmlformats.org/officeDocument/2006/relationships/hyperlink" Target="#Hoja1!300,9,Diapositiva 9"/><Relationship Id="rId4" Type="http://schemas.openxmlformats.org/officeDocument/2006/relationships/hyperlink" Target="#Hoja1!300,9,Diapositiva 9"/><Relationship Id="rId180" Type="http://schemas.openxmlformats.org/officeDocument/2006/relationships/hyperlink" Target="#Hoja1!300,9,Diapositiva 9"/><Relationship Id="rId215" Type="http://schemas.openxmlformats.org/officeDocument/2006/relationships/hyperlink" Target="#Hoja1!300,9,Diapositiva 9"/><Relationship Id="rId236" Type="http://schemas.openxmlformats.org/officeDocument/2006/relationships/hyperlink" Target="#Hoja1!300,9,Diapositiva 9"/><Relationship Id="rId257" Type="http://schemas.openxmlformats.org/officeDocument/2006/relationships/hyperlink" Target="#Hoja1!300,9,Diapositiva 9"/><Relationship Id="rId278" Type="http://schemas.openxmlformats.org/officeDocument/2006/relationships/hyperlink" Target="#Hoja1!300,9,Diapositiva 9"/><Relationship Id="rId401" Type="http://schemas.openxmlformats.org/officeDocument/2006/relationships/hyperlink" Target="#Hoja1!300,9,Diapositiva 9"/><Relationship Id="rId422" Type="http://schemas.openxmlformats.org/officeDocument/2006/relationships/hyperlink" Target="#Hoja1!300,9,Diapositiva 9"/><Relationship Id="rId443" Type="http://schemas.openxmlformats.org/officeDocument/2006/relationships/hyperlink" Target="#Hoja1!300,9,Diapositiva 9"/><Relationship Id="rId464" Type="http://schemas.openxmlformats.org/officeDocument/2006/relationships/hyperlink" Target="#Hoja1!300,9,Diapositiva 9"/><Relationship Id="rId303" Type="http://schemas.openxmlformats.org/officeDocument/2006/relationships/hyperlink" Target="#Hoja1!300,9,Diapositiva 9"/><Relationship Id="rId485" Type="http://schemas.openxmlformats.org/officeDocument/2006/relationships/hyperlink" Target="#Hoja1!300,9,Diapositiva 9"/><Relationship Id="rId42" Type="http://schemas.openxmlformats.org/officeDocument/2006/relationships/hyperlink" Target="#Hoja1!300,9,Diapositiva 9"/><Relationship Id="rId84" Type="http://schemas.openxmlformats.org/officeDocument/2006/relationships/hyperlink" Target="#Hoja1!300,9,Diapositiva 9"/><Relationship Id="rId138" Type="http://schemas.openxmlformats.org/officeDocument/2006/relationships/hyperlink" Target="#Hoja1!300,9,Diapositiva 9"/><Relationship Id="rId345" Type="http://schemas.openxmlformats.org/officeDocument/2006/relationships/hyperlink" Target="#Hoja1!300,9,Diapositiva 9"/><Relationship Id="rId387" Type="http://schemas.openxmlformats.org/officeDocument/2006/relationships/hyperlink" Target="#Hoja1!300,9,Diapositiva 9"/><Relationship Id="rId191" Type="http://schemas.openxmlformats.org/officeDocument/2006/relationships/hyperlink" Target="#Hoja1!300,9,Diapositiva 9"/><Relationship Id="rId205" Type="http://schemas.openxmlformats.org/officeDocument/2006/relationships/hyperlink" Target="#Hoja1!300,9,Diapositiva 9"/><Relationship Id="rId247" Type="http://schemas.openxmlformats.org/officeDocument/2006/relationships/hyperlink" Target="#Hoja1!300,9,Diapositiva 9"/><Relationship Id="rId412" Type="http://schemas.openxmlformats.org/officeDocument/2006/relationships/hyperlink" Target="#Hoja1!300,9,Diapositiva 9"/><Relationship Id="rId107" Type="http://schemas.openxmlformats.org/officeDocument/2006/relationships/hyperlink" Target="#Hoja1!300,9,Diapositiva 9"/><Relationship Id="rId289" Type="http://schemas.openxmlformats.org/officeDocument/2006/relationships/hyperlink" Target="#Hoja1!300,9,Diapositiva 9"/><Relationship Id="rId454" Type="http://schemas.openxmlformats.org/officeDocument/2006/relationships/hyperlink" Target="#Hoja1!300,9,Diapositiva 9"/><Relationship Id="rId496" Type="http://schemas.openxmlformats.org/officeDocument/2006/relationships/hyperlink" Target="#Hoja1!300,9,Diapositiva 9"/><Relationship Id="rId11" Type="http://schemas.openxmlformats.org/officeDocument/2006/relationships/hyperlink" Target="#Hoja1!300,9,Diapositiva 9"/><Relationship Id="rId53" Type="http://schemas.openxmlformats.org/officeDocument/2006/relationships/hyperlink" Target="#Hoja1!300,9,Diapositiva 9"/><Relationship Id="rId149" Type="http://schemas.openxmlformats.org/officeDocument/2006/relationships/hyperlink" Target="#Hoja1!300,9,Diapositiva 9"/><Relationship Id="rId314" Type="http://schemas.openxmlformats.org/officeDocument/2006/relationships/hyperlink" Target="#Hoja1!300,9,Diapositiva 9"/><Relationship Id="rId356" Type="http://schemas.openxmlformats.org/officeDocument/2006/relationships/hyperlink" Target="#Hoja1!300,9,Diapositiva 9"/><Relationship Id="rId398" Type="http://schemas.openxmlformats.org/officeDocument/2006/relationships/hyperlink" Target="#Hoja1!300,9,Diapositiva 9"/><Relationship Id="rId95" Type="http://schemas.openxmlformats.org/officeDocument/2006/relationships/hyperlink" Target="#Hoja1!300,9,Diapositiva 9"/><Relationship Id="rId160" Type="http://schemas.openxmlformats.org/officeDocument/2006/relationships/hyperlink" Target="#Hoja1!300,9,Diapositiva 9"/><Relationship Id="rId216" Type="http://schemas.openxmlformats.org/officeDocument/2006/relationships/hyperlink" Target="#Hoja1!300,9,Diapositiva 9"/><Relationship Id="rId423" Type="http://schemas.openxmlformats.org/officeDocument/2006/relationships/hyperlink" Target="#Hoja1!300,9,Diapositiva 9"/><Relationship Id="rId258" Type="http://schemas.openxmlformats.org/officeDocument/2006/relationships/hyperlink" Target="#Hoja1!300,9,Diapositiva 9"/><Relationship Id="rId465" Type="http://schemas.openxmlformats.org/officeDocument/2006/relationships/hyperlink" Target="#Hoja1!300,9,Diapositiva 9"/><Relationship Id="rId22" Type="http://schemas.openxmlformats.org/officeDocument/2006/relationships/hyperlink" Target="#Hoja1!300,9,Diapositiva 9"/><Relationship Id="rId64" Type="http://schemas.openxmlformats.org/officeDocument/2006/relationships/hyperlink" Target="#Hoja1!300,9,Diapositiva 9"/><Relationship Id="rId118" Type="http://schemas.openxmlformats.org/officeDocument/2006/relationships/hyperlink" Target="#Hoja1!300,9,Diapositiva 9"/><Relationship Id="rId325" Type="http://schemas.openxmlformats.org/officeDocument/2006/relationships/hyperlink" Target="#Hoja1!300,9,Diapositiva 9"/><Relationship Id="rId367" Type="http://schemas.openxmlformats.org/officeDocument/2006/relationships/hyperlink" Target="#Hoja1!300,9,Diapositiva 9"/><Relationship Id="rId171" Type="http://schemas.openxmlformats.org/officeDocument/2006/relationships/hyperlink" Target="#Hoja1!300,9,Diapositiva 9"/><Relationship Id="rId227" Type="http://schemas.openxmlformats.org/officeDocument/2006/relationships/hyperlink" Target="#Hoja1!300,9,Diapositiva 9"/><Relationship Id="rId269" Type="http://schemas.openxmlformats.org/officeDocument/2006/relationships/hyperlink" Target="#Hoja1!300,9,Diapositiva 9"/><Relationship Id="rId434" Type="http://schemas.openxmlformats.org/officeDocument/2006/relationships/hyperlink" Target="#Hoja1!300,9,Diapositiva 9"/><Relationship Id="rId476" Type="http://schemas.openxmlformats.org/officeDocument/2006/relationships/hyperlink" Target="#Hoja1!300,9,Diapositiva 9"/><Relationship Id="rId33" Type="http://schemas.openxmlformats.org/officeDocument/2006/relationships/hyperlink" Target="#Hoja1!300,9,Diapositiva 9"/><Relationship Id="rId129" Type="http://schemas.openxmlformats.org/officeDocument/2006/relationships/hyperlink" Target="#Hoja1!300,9,Diapositiva 9"/><Relationship Id="rId280" Type="http://schemas.openxmlformats.org/officeDocument/2006/relationships/hyperlink" Target="#Hoja1!300,9,Diapositiva 9"/><Relationship Id="rId336" Type="http://schemas.openxmlformats.org/officeDocument/2006/relationships/hyperlink" Target="#Hoja1!300,9,Diapositiva 9"/><Relationship Id="rId501" Type="http://schemas.openxmlformats.org/officeDocument/2006/relationships/hyperlink" Target="#300,9,Diapositiva 9"/><Relationship Id="rId75" Type="http://schemas.openxmlformats.org/officeDocument/2006/relationships/hyperlink" Target="#Hoja1!300,9,Diapositiva 9"/><Relationship Id="rId140" Type="http://schemas.openxmlformats.org/officeDocument/2006/relationships/hyperlink" Target="#Hoja1!300,9,Diapositiva 9"/><Relationship Id="rId182" Type="http://schemas.openxmlformats.org/officeDocument/2006/relationships/hyperlink" Target="#Hoja1!300,9,Diapositiva 9"/><Relationship Id="rId378" Type="http://schemas.openxmlformats.org/officeDocument/2006/relationships/hyperlink" Target="#Hoja1!300,9,Diapositiva 9"/><Relationship Id="rId403" Type="http://schemas.openxmlformats.org/officeDocument/2006/relationships/hyperlink" Target="#Hoja1!300,9,Diapositiva 9"/><Relationship Id="rId6" Type="http://schemas.openxmlformats.org/officeDocument/2006/relationships/hyperlink" Target="#Hoja1!300,9,Diapositiva 9"/><Relationship Id="rId238" Type="http://schemas.openxmlformats.org/officeDocument/2006/relationships/hyperlink" Target="#Hoja1!300,9,Diapositiva 9"/><Relationship Id="rId445" Type="http://schemas.openxmlformats.org/officeDocument/2006/relationships/hyperlink" Target="#Hoja1!300,9,Diapositiva 9"/><Relationship Id="rId487" Type="http://schemas.openxmlformats.org/officeDocument/2006/relationships/hyperlink" Target="#Hoja1!300,9,Diapositiva 9"/><Relationship Id="rId291" Type="http://schemas.openxmlformats.org/officeDocument/2006/relationships/hyperlink" Target="#Hoja1!300,9,Diapositiva 9"/><Relationship Id="rId305" Type="http://schemas.openxmlformats.org/officeDocument/2006/relationships/hyperlink" Target="#Hoja1!300,9,Diapositiva 9"/><Relationship Id="rId347" Type="http://schemas.openxmlformats.org/officeDocument/2006/relationships/hyperlink" Target="#Hoja1!300,9,Diapositiva 9"/><Relationship Id="rId44" Type="http://schemas.openxmlformats.org/officeDocument/2006/relationships/hyperlink" Target="#Hoja1!300,9,Diapositiva 9"/><Relationship Id="rId86" Type="http://schemas.openxmlformats.org/officeDocument/2006/relationships/hyperlink" Target="#Hoja1!300,9,Diapositiva 9"/><Relationship Id="rId151" Type="http://schemas.openxmlformats.org/officeDocument/2006/relationships/hyperlink" Target="#Hoja1!300,9,Diapositiva 9"/><Relationship Id="rId389" Type="http://schemas.openxmlformats.org/officeDocument/2006/relationships/hyperlink" Target="#Hoja1!300,9,Diapositiva 9"/><Relationship Id="rId193" Type="http://schemas.openxmlformats.org/officeDocument/2006/relationships/hyperlink" Target="#Hoja1!300,9,Diapositiva 9"/><Relationship Id="rId207" Type="http://schemas.openxmlformats.org/officeDocument/2006/relationships/hyperlink" Target="#Hoja1!300,9,Diapositiva 9"/><Relationship Id="rId249" Type="http://schemas.openxmlformats.org/officeDocument/2006/relationships/hyperlink" Target="#Hoja1!300,9,Diapositiva 9"/><Relationship Id="rId414" Type="http://schemas.openxmlformats.org/officeDocument/2006/relationships/hyperlink" Target="#Hoja1!300,9,Diapositiva 9"/><Relationship Id="rId456" Type="http://schemas.openxmlformats.org/officeDocument/2006/relationships/hyperlink" Target="#Hoja1!300,9,Diapositiva 9"/><Relationship Id="rId498" Type="http://schemas.openxmlformats.org/officeDocument/2006/relationships/hyperlink" Target="#Hoja1!300,9,Diapositiva 9"/><Relationship Id="rId13" Type="http://schemas.openxmlformats.org/officeDocument/2006/relationships/hyperlink" Target="#Hoja1!300,9,Diapositiva 9"/><Relationship Id="rId109" Type="http://schemas.openxmlformats.org/officeDocument/2006/relationships/hyperlink" Target="#Hoja1!300,9,Diapositiva 9"/><Relationship Id="rId260" Type="http://schemas.openxmlformats.org/officeDocument/2006/relationships/hyperlink" Target="#Hoja1!300,9,Diapositiva 9"/><Relationship Id="rId316" Type="http://schemas.openxmlformats.org/officeDocument/2006/relationships/hyperlink" Target="#Hoja1!300,9,Diapositiva 9"/><Relationship Id="rId55" Type="http://schemas.openxmlformats.org/officeDocument/2006/relationships/hyperlink" Target="#Hoja1!300,9,Diapositiva 9"/><Relationship Id="rId97" Type="http://schemas.openxmlformats.org/officeDocument/2006/relationships/hyperlink" Target="#Hoja1!300,9,Diapositiva 9"/><Relationship Id="rId120" Type="http://schemas.openxmlformats.org/officeDocument/2006/relationships/hyperlink" Target="#Hoja1!300,9,Diapositiva 9"/><Relationship Id="rId358" Type="http://schemas.openxmlformats.org/officeDocument/2006/relationships/hyperlink" Target="#Hoja1!300,9,Diapositiva 9"/><Relationship Id="rId162" Type="http://schemas.openxmlformats.org/officeDocument/2006/relationships/hyperlink" Target="#Hoja1!300,9,Diapositiva 9"/><Relationship Id="rId218" Type="http://schemas.openxmlformats.org/officeDocument/2006/relationships/hyperlink" Target="#Hoja1!300,9,Diapositiva 9"/><Relationship Id="rId425" Type="http://schemas.openxmlformats.org/officeDocument/2006/relationships/hyperlink" Target="#Hoja1!300,9,Diapositiva 9"/><Relationship Id="rId467" Type="http://schemas.openxmlformats.org/officeDocument/2006/relationships/hyperlink" Target="#Hoja1!300,9,Diapositiva 9"/><Relationship Id="rId271" Type="http://schemas.openxmlformats.org/officeDocument/2006/relationships/hyperlink" Target="#Hoja1!300,9,Diapositiva 9"/></Relationships>
</file>

<file path=xl/drawings/drawing1.xml><?xml version="1.0" encoding="utf-8"?>
<xdr:wsDr xmlns:xdr="http://schemas.openxmlformats.org/drawingml/2006/spreadsheetDrawing" xmlns:a="http://schemas.openxmlformats.org/drawingml/2006/main">
  <xdr:oneCellAnchor>
    <xdr:from>
      <xdr:col>1</xdr:col>
      <xdr:colOff>0</xdr:colOff>
      <xdr:row>12</xdr:row>
      <xdr:rowOff>0</xdr:rowOff>
    </xdr:from>
    <xdr:ext cx="0" cy="151617"/>
    <xdr:sp macro="" textlink="">
      <xdr:nvSpPr>
        <xdr:cNvPr id="2049" name="Rectangle 1"/>
        <xdr:cNvSpPr>
          <a:spLocks noChangeArrowheads="1"/>
        </xdr:cNvSpPr>
      </xdr:nvSpPr>
      <xdr:spPr bwMode="auto">
        <a:xfrm>
          <a:off x="3073400" y="20828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es-MX" sz="900" b="0" i="0" strike="noStrike">
              <a:solidFill>
                <a:srgbClr val="000000"/>
              </a:solidFill>
              <a:latin typeface="Times New Roman"/>
              <a:cs typeface="Times New Roman"/>
            </a:rPr>
            <a:t> </a:t>
          </a:r>
        </a:p>
      </xdr:txBody>
    </xdr:sp>
    <xdr:clientData/>
  </xdr:oneCellAnchor>
  <xdr:twoCellAnchor>
    <xdr:from>
      <xdr:col>1</xdr:col>
      <xdr:colOff>0</xdr:colOff>
      <xdr:row>11</xdr:row>
      <xdr:rowOff>0</xdr:rowOff>
    </xdr:from>
    <xdr:to>
      <xdr:col>1</xdr:col>
      <xdr:colOff>0</xdr:colOff>
      <xdr:row>11</xdr:row>
      <xdr:rowOff>0</xdr:rowOff>
    </xdr:to>
    <xdr:pic>
      <xdr:nvPicPr>
        <xdr:cNvPr id="121327" name="Picture 2" descr="Logo Pifi">
          <a:hlinkClick xmlns:r="http://schemas.openxmlformats.org/officeDocument/2006/relationships" r:id="rId1"/>
        </xdr:cNvPr>
        <xdr:cNvPicPr>
          <a:picLocks noChangeAspect="1" noChangeArrowheads="1"/>
        </xdr:cNvPicPr>
      </xdr:nvPicPr>
      <xdr:blipFill>
        <a:blip xmlns:r="http://schemas.openxmlformats.org/officeDocument/2006/relationships" r:embed="rId2"/>
        <a:srcRect/>
        <a:stretch>
          <a:fillRect/>
        </a:stretch>
      </xdr:blipFill>
      <xdr:spPr bwMode="auto">
        <a:xfrm>
          <a:off x="3067050" y="1885950"/>
          <a:ext cx="0" cy="0"/>
        </a:xfrm>
        <a:prstGeom prst="rect">
          <a:avLst/>
        </a:prstGeom>
        <a:noFill/>
        <a:ln w="9525">
          <a:noFill/>
          <a:miter lim="800000"/>
          <a:headEnd/>
          <a:tailEnd/>
        </a:ln>
      </xdr:spPr>
    </xdr:pic>
    <xdr:clientData/>
  </xdr:twoCellAnchor>
  <xdr:twoCellAnchor>
    <xdr:from>
      <xdr:col>1</xdr:col>
      <xdr:colOff>0</xdr:colOff>
      <xdr:row>12</xdr:row>
      <xdr:rowOff>0</xdr:rowOff>
    </xdr:from>
    <xdr:to>
      <xdr:col>1</xdr:col>
      <xdr:colOff>0</xdr:colOff>
      <xdr:row>12</xdr:row>
      <xdr:rowOff>0</xdr:rowOff>
    </xdr:to>
    <xdr:sp macro="" textlink="">
      <xdr:nvSpPr>
        <xdr:cNvPr id="121328" name="Line 3"/>
        <xdr:cNvSpPr>
          <a:spLocks noChangeShapeType="1"/>
        </xdr:cNvSpPr>
      </xdr:nvSpPr>
      <xdr:spPr bwMode="auto">
        <a:xfrm>
          <a:off x="3067050" y="2047875"/>
          <a:ext cx="0" cy="0"/>
        </a:xfrm>
        <a:prstGeom prst="line">
          <a:avLst/>
        </a:prstGeom>
        <a:noFill/>
        <a:ln w="9525">
          <a:solidFill>
            <a:srgbClr val="000000"/>
          </a:solidFill>
          <a:round/>
          <a:headEnd/>
          <a:tailEnd/>
        </a:ln>
      </xdr:spPr>
    </xdr:sp>
    <xdr:clientData/>
  </xdr:twoCellAnchor>
  <xdr:twoCellAnchor>
    <xdr:from>
      <xdr:col>4</xdr:col>
      <xdr:colOff>200025</xdr:colOff>
      <xdr:row>53</xdr:row>
      <xdr:rowOff>0</xdr:rowOff>
    </xdr:from>
    <xdr:to>
      <xdr:col>4</xdr:col>
      <xdr:colOff>200025</xdr:colOff>
      <xdr:row>53</xdr:row>
      <xdr:rowOff>0</xdr:rowOff>
    </xdr:to>
    <xdr:sp macro="" textlink="">
      <xdr:nvSpPr>
        <xdr:cNvPr id="121329" name="Line 4"/>
        <xdr:cNvSpPr>
          <a:spLocks noChangeShapeType="1"/>
        </xdr:cNvSpPr>
      </xdr:nvSpPr>
      <xdr:spPr bwMode="auto">
        <a:xfrm>
          <a:off x="4552950" y="8924925"/>
          <a:ext cx="0" cy="0"/>
        </a:xfrm>
        <a:prstGeom prst="line">
          <a:avLst/>
        </a:prstGeom>
        <a:noFill/>
        <a:ln w="9525">
          <a:solidFill>
            <a:srgbClr val="000000"/>
          </a:solidFill>
          <a:round/>
          <a:headEnd/>
          <a:tailEnd/>
        </a:ln>
      </xdr:spPr>
    </xdr:sp>
    <xdr:clientData/>
  </xdr:twoCellAnchor>
  <xdr:twoCellAnchor>
    <xdr:from>
      <xdr:col>4</xdr:col>
      <xdr:colOff>200025</xdr:colOff>
      <xdr:row>53</xdr:row>
      <xdr:rowOff>0</xdr:rowOff>
    </xdr:from>
    <xdr:to>
      <xdr:col>4</xdr:col>
      <xdr:colOff>200025</xdr:colOff>
      <xdr:row>53</xdr:row>
      <xdr:rowOff>0</xdr:rowOff>
    </xdr:to>
    <xdr:sp macro="" textlink="">
      <xdr:nvSpPr>
        <xdr:cNvPr id="121330" name="Line 5"/>
        <xdr:cNvSpPr>
          <a:spLocks noChangeShapeType="1"/>
        </xdr:cNvSpPr>
      </xdr:nvSpPr>
      <xdr:spPr bwMode="auto">
        <a:xfrm>
          <a:off x="4552950" y="8924925"/>
          <a:ext cx="0" cy="0"/>
        </a:xfrm>
        <a:prstGeom prst="line">
          <a:avLst/>
        </a:prstGeom>
        <a:noFill/>
        <a:ln w="9525">
          <a:solidFill>
            <a:srgbClr val="000000"/>
          </a:solidFill>
          <a:round/>
          <a:headEnd/>
          <a:tailEnd/>
        </a:ln>
      </xdr:spPr>
    </xdr:sp>
    <xdr:clientData/>
  </xdr:twoCellAnchor>
  <xdr:twoCellAnchor>
    <xdr:from>
      <xdr:col>4</xdr:col>
      <xdr:colOff>200025</xdr:colOff>
      <xdr:row>53</xdr:row>
      <xdr:rowOff>0</xdr:rowOff>
    </xdr:from>
    <xdr:to>
      <xdr:col>4</xdr:col>
      <xdr:colOff>200025</xdr:colOff>
      <xdr:row>53</xdr:row>
      <xdr:rowOff>0</xdr:rowOff>
    </xdr:to>
    <xdr:sp macro="" textlink="">
      <xdr:nvSpPr>
        <xdr:cNvPr id="121331" name="Line 6"/>
        <xdr:cNvSpPr>
          <a:spLocks noChangeShapeType="1"/>
        </xdr:cNvSpPr>
      </xdr:nvSpPr>
      <xdr:spPr bwMode="auto">
        <a:xfrm>
          <a:off x="4552950" y="8924925"/>
          <a:ext cx="0" cy="0"/>
        </a:xfrm>
        <a:prstGeom prst="line">
          <a:avLst/>
        </a:prstGeom>
        <a:noFill/>
        <a:ln w="9525">
          <a:solidFill>
            <a:srgbClr val="000000"/>
          </a:solidFill>
          <a:round/>
          <a:headEnd/>
          <a:tailEnd/>
        </a:ln>
      </xdr:spPr>
    </xdr:sp>
    <xdr:clientData/>
  </xdr:twoCellAnchor>
  <xdr:twoCellAnchor>
    <xdr:from>
      <xdr:col>4</xdr:col>
      <xdr:colOff>200025</xdr:colOff>
      <xdr:row>53</xdr:row>
      <xdr:rowOff>0</xdr:rowOff>
    </xdr:from>
    <xdr:to>
      <xdr:col>4</xdr:col>
      <xdr:colOff>200025</xdr:colOff>
      <xdr:row>53</xdr:row>
      <xdr:rowOff>0</xdr:rowOff>
    </xdr:to>
    <xdr:sp macro="" textlink="">
      <xdr:nvSpPr>
        <xdr:cNvPr id="121332" name="Line 7"/>
        <xdr:cNvSpPr>
          <a:spLocks noChangeShapeType="1"/>
        </xdr:cNvSpPr>
      </xdr:nvSpPr>
      <xdr:spPr bwMode="auto">
        <a:xfrm>
          <a:off x="4552950" y="8924925"/>
          <a:ext cx="0" cy="0"/>
        </a:xfrm>
        <a:prstGeom prst="line">
          <a:avLst/>
        </a:prstGeom>
        <a:noFill/>
        <a:ln w="9525">
          <a:solidFill>
            <a:srgbClr val="000000"/>
          </a:solidFill>
          <a:round/>
          <a:headEnd/>
          <a:tailEnd/>
        </a:ln>
      </xdr:spPr>
    </xdr:sp>
    <xdr:clientData/>
  </xdr:twoCellAnchor>
  <xdr:twoCellAnchor>
    <xdr:from>
      <xdr:col>4</xdr:col>
      <xdr:colOff>200025</xdr:colOff>
      <xdr:row>53</xdr:row>
      <xdr:rowOff>0</xdr:rowOff>
    </xdr:from>
    <xdr:to>
      <xdr:col>4</xdr:col>
      <xdr:colOff>200025</xdr:colOff>
      <xdr:row>53</xdr:row>
      <xdr:rowOff>0</xdr:rowOff>
    </xdr:to>
    <xdr:sp macro="" textlink="">
      <xdr:nvSpPr>
        <xdr:cNvPr id="121333" name="Line 8"/>
        <xdr:cNvSpPr>
          <a:spLocks noChangeShapeType="1"/>
        </xdr:cNvSpPr>
      </xdr:nvSpPr>
      <xdr:spPr bwMode="auto">
        <a:xfrm>
          <a:off x="4552950" y="8924925"/>
          <a:ext cx="0" cy="0"/>
        </a:xfrm>
        <a:prstGeom prst="line">
          <a:avLst/>
        </a:prstGeom>
        <a:noFill/>
        <a:ln w="9525">
          <a:solidFill>
            <a:srgbClr val="000000"/>
          </a:solidFill>
          <a:round/>
          <a:headEnd/>
          <a:tailEnd/>
        </a:ln>
      </xdr:spPr>
    </xdr:sp>
    <xdr:clientData/>
  </xdr:twoCellAnchor>
  <xdr:twoCellAnchor>
    <xdr:from>
      <xdr:col>4</xdr:col>
      <xdr:colOff>200025</xdr:colOff>
      <xdr:row>53</xdr:row>
      <xdr:rowOff>0</xdr:rowOff>
    </xdr:from>
    <xdr:to>
      <xdr:col>4</xdr:col>
      <xdr:colOff>200025</xdr:colOff>
      <xdr:row>53</xdr:row>
      <xdr:rowOff>0</xdr:rowOff>
    </xdr:to>
    <xdr:sp macro="" textlink="">
      <xdr:nvSpPr>
        <xdr:cNvPr id="121334" name="Line 9"/>
        <xdr:cNvSpPr>
          <a:spLocks noChangeShapeType="1"/>
        </xdr:cNvSpPr>
      </xdr:nvSpPr>
      <xdr:spPr bwMode="auto">
        <a:xfrm>
          <a:off x="4552950" y="8924925"/>
          <a:ext cx="0" cy="0"/>
        </a:xfrm>
        <a:prstGeom prst="line">
          <a:avLst/>
        </a:prstGeom>
        <a:noFill/>
        <a:ln w="9525">
          <a:solidFill>
            <a:srgbClr val="000000"/>
          </a:solidFill>
          <a:round/>
          <a:headEnd/>
          <a:tailEnd/>
        </a:ln>
      </xdr:spPr>
    </xdr:sp>
    <xdr:clientData/>
  </xdr:twoCellAnchor>
  <xdr:twoCellAnchor>
    <xdr:from>
      <xdr:col>4</xdr:col>
      <xdr:colOff>200025</xdr:colOff>
      <xdr:row>53</xdr:row>
      <xdr:rowOff>0</xdr:rowOff>
    </xdr:from>
    <xdr:to>
      <xdr:col>4</xdr:col>
      <xdr:colOff>200025</xdr:colOff>
      <xdr:row>53</xdr:row>
      <xdr:rowOff>0</xdr:rowOff>
    </xdr:to>
    <xdr:sp macro="" textlink="">
      <xdr:nvSpPr>
        <xdr:cNvPr id="121335" name="Line 10"/>
        <xdr:cNvSpPr>
          <a:spLocks noChangeShapeType="1"/>
        </xdr:cNvSpPr>
      </xdr:nvSpPr>
      <xdr:spPr bwMode="auto">
        <a:xfrm>
          <a:off x="4552950" y="8924925"/>
          <a:ext cx="0" cy="0"/>
        </a:xfrm>
        <a:prstGeom prst="line">
          <a:avLst/>
        </a:prstGeom>
        <a:noFill/>
        <a:ln w="9525">
          <a:solidFill>
            <a:srgbClr val="000000"/>
          </a:solidFill>
          <a:round/>
          <a:headEnd/>
          <a:tailEnd/>
        </a:ln>
      </xdr:spPr>
    </xdr:sp>
    <xdr:clientData/>
  </xdr:twoCellAnchor>
  <xdr:twoCellAnchor>
    <xdr:from>
      <xdr:col>0</xdr:col>
      <xdr:colOff>0</xdr:colOff>
      <xdr:row>65</xdr:row>
      <xdr:rowOff>0</xdr:rowOff>
    </xdr:from>
    <xdr:to>
      <xdr:col>0</xdr:col>
      <xdr:colOff>0</xdr:colOff>
      <xdr:row>65</xdr:row>
      <xdr:rowOff>0</xdr:rowOff>
    </xdr:to>
    <xdr:pic>
      <xdr:nvPicPr>
        <xdr:cNvPr id="121336" name="Picture 11" descr="Logo Pifi">
          <a:hlinkClick xmlns:r="http://schemas.openxmlformats.org/officeDocument/2006/relationships" r:id="rId3"/>
        </xdr:cNvPr>
        <xdr:cNvPicPr>
          <a:picLocks noChangeAspect="1" noChangeArrowheads="1"/>
        </xdr:cNvPicPr>
      </xdr:nvPicPr>
      <xdr:blipFill>
        <a:blip xmlns:r="http://schemas.openxmlformats.org/officeDocument/2006/relationships" r:embed="rId2"/>
        <a:srcRect/>
        <a:stretch>
          <a:fillRect/>
        </a:stretch>
      </xdr:blipFill>
      <xdr:spPr bwMode="auto">
        <a:xfrm>
          <a:off x="0" y="11315700"/>
          <a:ext cx="0" cy="0"/>
        </a:xfrm>
        <a:prstGeom prst="rect">
          <a:avLst/>
        </a:prstGeom>
        <a:noFill/>
        <a:ln w="9525">
          <a:noFill/>
          <a:miter lim="800000"/>
          <a:headEnd/>
          <a:tailEnd/>
        </a:ln>
      </xdr:spPr>
    </xdr:pic>
    <xdr:clientData/>
  </xdr:twoCellAnchor>
  <xdr:twoCellAnchor>
    <xdr:from>
      <xdr:col>0</xdr:col>
      <xdr:colOff>0</xdr:colOff>
      <xdr:row>65</xdr:row>
      <xdr:rowOff>0</xdr:rowOff>
    </xdr:from>
    <xdr:to>
      <xdr:col>0</xdr:col>
      <xdr:colOff>0</xdr:colOff>
      <xdr:row>65</xdr:row>
      <xdr:rowOff>0</xdr:rowOff>
    </xdr:to>
    <xdr:pic>
      <xdr:nvPicPr>
        <xdr:cNvPr id="121337" name="Picture 12" descr="Logo Pifi">
          <a:hlinkClick xmlns:r="http://schemas.openxmlformats.org/officeDocument/2006/relationships" r:id="rId4"/>
        </xdr:cNvPr>
        <xdr:cNvPicPr>
          <a:picLocks noChangeAspect="1" noChangeArrowheads="1"/>
        </xdr:cNvPicPr>
      </xdr:nvPicPr>
      <xdr:blipFill>
        <a:blip xmlns:r="http://schemas.openxmlformats.org/officeDocument/2006/relationships" r:embed="rId2"/>
        <a:srcRect/>
        <a:stretch>
          <a:fillRect/>
        </a:stretch>
      </xdr:blipFill>
      <xdr:spPr bwMode="auto">
        <a:xfrm>
          <a:off x="0" y="11315700"/>
          <a:ext cx="0" cy="0"/>
        </a:xfrm>
        <a:prstGeom prst="rect">
          <a:avLst/>
        </a:prstGeom>
        <a:noFill/>
        <a:ln w="9525">
          <a:noFill/>
          <a:miter lim="800000"/>
          <a:headEnd/>
          <a:tailEnd/>
        </a:ln>
      </xdr:spPr>
    </xdr:pic>
    <xdr:clientData/>
  </xdr:twoCellAnchor>
  <xdr:twoCellAnchor>
    <xdr:from>
      <xdr:col>0</xdr:col>
      <xdr:colOff>0</xdr:colOff>
      <xdr:row>65</xdr:row>
      <xdr:rowOff>0</xdr:rowOff>
    </xdr:from>
    <xdr:to>
      <xdr:col>0</xdr:col>
      <xdr:colOff>0</xdr:colOff>
      <xdr:row>65</xdr:row>
      <xdr:rowOff>0</xdr:rowOff>
    </xdr:to>
    <xdr:pic>
      <xdr:nvPicPr>
        <xdr:cNvPr id="121338" name="Picture 13" descr="Logo Pifi">
          <a:hlinkClick xmlns:r="http://schemas.openxmlformats.org/officeDocument/2006/relationships" r:id="rId5"/>
        </xdr:cNvPr>
        <xdr:cNvPicPr>
          <a:picLocks noChangeAspect="1" noChangeArrowheads="1"/>
        </xdr:cNvPicPr>
      </xdr:nvPicPr>
      <xdr:blipFill>
        <a:blip xmlns:r="http://schemas.openxmlformats.org/officeDocument/2006/relationships" r:embed="rId2"/>
        <a:srcRect/>
        <a:stretch>
          <a:fillRect/>
        </a:stretch>
      </xdr:blipFill>
      <xdr:spPr bwMode="auto">
        <a:xfrm>
          <a:off x="0" y="11315700"/>
          <a:ext cx="0" cy="0"/>
        </a:xfrm>
        <a:prstGeom prst="rect">
          <a:avLst/>
        </a:prstGeom>
        <a:noFill/>
        <a:ln w="9525">
          <a:noFill/>
          <a:miter lim="800000"/>
          <a:headEnd/>
          <a:tailEnd/>
        </a:ln>
      </xdr:spPr>
    </xdr:pic>
    <xdr:clientData/>
  </xdr:twoCellAnchor>
  <xdr:twoCellAnchor>
    <xdr:from>
      <xdr:col>0</xdr:col>
      <xdr:colOff>0</xdr:colOff>
      <xdr:row>65</xdr:row>
      <xdr:rowOff>0</xdr:rowOff>
    </xdr:from>
    <xdr:to>
      <xdr:col>0</xdr:col>
      <xdr:colOff>0</xdr:colOff>
      <xdr:row>65</xdr:row>
      <xdr:rowOff>0</xdr:rowOff>
    </xdr:to>
    <xdr:pic>
      <xdr:nvPicPr>
        <xdr:cNvPr id="121339" name="Picture 14" descr="Logo Pifi">
          <a:hlinkClick xmlns:r="http://schemas.openxmlformats.org/officeDocument/2006/relationships" r:id="rId6"/>
        </xdr:cNvPr>
        <xdr:cNvPicPr>
          <a:picLocks noChangeAspect="1" noChangeArrowheads="1"/>
        </xdr:cNvPicPr>
      </xdr:nvPicPr>
      <xdr:blipFill>
        <a:blip xmlns:r="http://schemas.openxmlformats.org/officeDocument/2006/relationships" r:embed="rId2"/>
        <a:srcRect/>
        <a:stretch>
          <a:fillRect/>
        </a:stretch>
      </xdr:blipFill>
      <xdr:spPr bwMode="auto">
        <a:xfrm>
          <a:off x="0" y="11315700"/>
          <a:ext cx="0" cy="0"/>
        </a:xfrm>
        <a:prstGeom prst="rect">
          <a:avLst/>
        </a:prstGeom>
        <a:noFill/>
        <a:ln w="9525">
          <a:noFill/>
          <a:miter lim="800000"/>
          <a:headEnd/>
          <a:tailEnd/>
        </a:ln>
      </xdr:spPr>
    </xdr:pic>
    <xdr:clientData/>
  </xdr:twoCellAnchor>
  <xdr:twoCellAnchor>
    <xdr:from>
      <xdr:col>0</xdr:col>
      <xdr:colOff>0</xdr:colOff>
      <xdr:row>65</xdr:row>
      <xdr:rowOff>0</xdr:rowOff>
    </xdr:from>
    <xdr:to>
      <xdr:col>0</xdr:col>
      <xdr:colOff>0</xdr:colOff>
      <xdr:row>65</xdr:row>
      <xdr:rowOff>0</xdr:rowOff>
    </xdr:to>
    <xdr:pic>
      <xdr:nvPicPr>
        <xdr:cNvPr id="121340" name="Picture 15" descr="Logo Pifi">
          <a:hlinkClick xmlns:r="http://schemas.openxmlformats.org/officeDocument/2006/relationships" r:id="rId7"/>
        </xdr:cNvPr>
        <xdr:cNvPicPr>
          <a:picLocks noChangeAspect="1" noChangeArrowheads="1"/>
        </xdr:cNvPicPr>
      </xdr:nvPicPr>
      <xdr:blipFill>
        <a:blip xmlns:r="http://schemas.openxmlformats.org/officeDocument/2006/relationships" r:embed="rId2"/>
        <a:srcRect/>
        <a:stretch>
          <a:fillRect/>
        </a:stretch>
      </xdr:blipFill>
      <xdr:spPr bwMode="auto">
        <a:xfrm>
          <a:off x="0" y="11315700"/>
          <a:ext cx="0" cy="0"/>
        </a:xfrm>
        <a:prstGeom prst="rect">
          <a:avLst/>
        </a:prstGeom>
        <a:noFill/>
        <a:ln w="9525">
          <a:noFill/>
          <a:miter lim="800000"/>
          <a:headEnd/>
          <a:tailEnd/>
        </a:ln>
      </xdr:spPr>
    </xdr:pic>
    <xdr:clientData/>
  </xdr:twoCellAnchor>
  <xdr:twoCellAnchor>
    <xdr:from>
      <xdr:col>0</xdr:col>
      <xdr:colOff>0</xdr:colOff>
      <xdr:row>65</xdr:row>
      <xdr:rowOff>0</xdr:rowOff>
    </xdr:from>
    <xdr:to>
      <xdr:col>0</xdr:col>
      <xdr:colOff>0</xdr:colOff>
      <xdr:row>65</xdr:row>
      <xdr:rowOff>0</xdr:rowOff>
    </xdr:to>
    <xdr:sp macro="" textlink="">
      <xdr:nvSpPr>
        <xdr:cNvPr id="121341" name="Line 16"/>
        <xdr:cNvSpPr>
          <a:spLocks noChangeShapeType="1"/>
        </xdr:cNvSpPr>
      </xdr:nvSpPr>
      <xdr:spPr bwMode="auto">
        <a:xfrm>
          <a:off x="0" y="11315700"/>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pic>
      <xdr:nvPicPr>
        <xdr:cNvPr id="121342" name="Picture 17" descr="Logo Pifi">
          <a:hlinkClick xmlns:r="http://schemas.openxmlformats.org/officeDocument/2006/relationships" r:id="rId8"/>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343" name="Picture 18" descr="Logo Pifi">
          <a:hlinkClick xmlns:r="http://schemas.openxmlformats.org/officeDocument/2006/relationships" r:id="rId9"/>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344" name="Picture 19" descr="Logo Pifi">
          <a:hlinkClick xmlns:r="http://schemas.openxmlformats.org/officeDocument/2006/relationships" r:id="rId10"/>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345" name="Picture 20" descr="Logo Pifi">
          <a:hlinkClick xmlns:r="http://schemas.openxmlformats.org/officeDocument/2006/relationships" r:id="rId11"/>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sp macro="" textlink="">
      <xdr:nvSpPr>
        <xdr:cNvPr id="121346" name="Line 21"/>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pic>
      <xdr:nvPicPr>
        <xdr:cNvPr id="121347" name="Picture 22" descr="Logo Pifi">
          <a:hlinkClick xmlns:r="http://schemas.openxmlformats.org/officeDocument/2006/relationships" r:id="rId12"/>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sp macro="" textlink="">
      <xdr:nvSpPr>
        <xdr:cNvPr id="121348" name="Line 23"/>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349" name="Line 24"/>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pic>
      <xdr:nvPicPr>
        <xdr:cNvPr id="121350" name="Picture 25" descr="Logo Pifi">
          <a:hlinkClick xmlns:r="http://schemas.openxmlformats.org/officeDocument/2006/relationships" r:id="rId13"/>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351" name="Picture 26" descr="Logo Pifi">
          <a:hlinkClick xmlns:r="http://schemas.openxmlformats.org/officeDocument/2006/relationships" r:id="rId14"/>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352" name="Picture 27" descr="Logo Pifi">
          <a:hlinkClick xmlns:r="http://schemas.openxmlformats.org/officeDocument/2006/relationships" r:id="rId15"/>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sp macro="" textlink="">
      <xdr:nvSpPr>
        <xdr:cNvPr id="121353" name="Line 28"/>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354" name="Line 29"/>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355" name="Line 30"/>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356" name="Line 31"/>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357" name="Line 32"/>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358" name="Line 33"/>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359" name="Line 34"/>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360" name="Line 35"/>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361" name="Line 36"/>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362" name="Line 37"/>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363" name="Line 38"/>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364" name="Line 39"/>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365" name="Line 40"/>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366" name="Line 41"/>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367" name="Line 42"/>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368" name="Line 43"/>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pic>
      <xdr:nvPicPr>
        <xdr:cNvPr id="121369" name="Picture 44" descr="Logo Pifi">
          <a:hlinkClick xmlns:r="http://schemas.openxmlformats.org/officeDocument/2006/relationships" r:id="rId16"/>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370" name="Picture 45" descr="Logo Pifi">
          <a:hlinkClick xmlns:r="http://schemas.openxmlformats.org/officeDocument/2006/relationships" r:id="rId17"/>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371" name="Picture 46" descr="Logo Pifi">
          <a:hlinkClick xmlns:r="http://schemas.openxmlformats.org/officeDocument/2006/relationships" r:id="rId18"/>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372" name="Picture 47" descr="Logo Pifi">
          <a:hlinkClick xmlns:r="http://schemas.openxmlformats.org/officeDocument/2006/relationships" r:id="rId19"/>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sp macro="" textlink="">
      <xdr:nvSpPr>
        <xdr:cNvPr id="121373" name="Line 48"/>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pic>
      <xdr:nvPicPr>
        <xdr:cNvPr id="121374" name="Picture 49" descr="Logo Pifi">
          <a:hlinkClick xmlns:r="http://schemas.openxmlformats.org/officeDocument/2006/relationships" r:id="rId20"/>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sp macro="" textlink="">
      <xdr:nvSpPr>
        <xdr:cNvPr id="121375" name="Line 50"/>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376" name="Line 51"/>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pic>
      <xdr:nvPicPr>
        <xdr:cNvPr id="121377" name="Picture 52" descr="Logo Pifi">
          <a:hlinkClick xmlns:r="http://schemas.openxmlformats.org/officeDocument/2006/relationships" r:id="rId21"/>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378" name="Picture 53" descr="Logo Pifi">
          <a:hlinkClick xmlns:r="http://schemas.openxmlformats.org/officeDocument/2006/relationships" r:id="rId22"/>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379" name="Picture 54" descr="Logo Pifi">
          <a:hlinkClick xmlns:r="http://schemas.openxmlformats.org/officeDocument/2006/relationships" r:id="rId23"/>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sp macro="" textlink="">
      <xdr:nvSpPr>
        <xdr:cNvPr id="121380" name="Line 55"/>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381" name="Line 56"/>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382" name="Line 57"/>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383" name="Line 58"/>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384" name="Line 59"/>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385" name="Line 60"/>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386" name="Line 61"/>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387" name="Line 62"/>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388" name="Line 63"/>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389" name="Line 64"/>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390" name="Line 65"/>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391" name="Line 66"/>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392" name="Line 67"/>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393" name="Line 68"/>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394" name="Line 69"/>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395" name="Line 70"/>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pic>
      <xdr:nvPicPr>
        <xdr:cNvPr id="121396" name="Picture 71" descr="Logo Pifi">
          <a:hlinkClick xmlns:r="http://schemas.openxmlformats.org/officeDocument/2006/relationships" r:id="rId24"/>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397" name="Picture 72" descr="Logo Pifi">
          <a:hlinkClick xmlns:r="http://schemas.openxmlformats.org/officeDocument/2006/relationships" r:id="rId25"/>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398" name="Picture 73" descr="Logo Pifi">
          <a:hlinkClick xmlns:r="http://schemas.openxmlformats.org/officeDocument/2006/relationships" r:id="rId26"/>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399" name="Picture 74" descr="Logo Pifi">
          <a:hlinkClick xmlns:r="http://schemas.openxmlformats.org/officeDocument/2006/relationships" r:id="rId27"/>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sp macro="" textlink="">
      <xdr:nvSpPr>
        <xdr:cNvPr id="121400" name="Line 75"/>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pic>
      <xdr:nvPicPr>
        <xdr:cNvPr id="121401" name="Picture 76" descr="Logo Pifi">
          <a:hlinkClick xmlns:r="http://schemas.openxmlformats.org/officeDocument/2006/relationships" r:id="rId28"/>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sp macro="" textlink="">
      <xdr:nvSpPr>
        <xdr:cNvPr id="121402" name="Line 77"/>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403" name="Line 78"/>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pic>
      <xdr:nvPicPr>
        <xdr:cNvPr id="121404" name="Picture 79" descr="Logo Pifi">
          <a:hlinkClick xmlns:r="http://schemas.openxmlformats.org/officeDocument/2006/relationships" r:id="rId29"/>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05" name="Picture 80" descr="Logo Pifi">
          <a:hlinkClick xmlns:r="http://schemas.openxmlformats.org/officeDocument/2006/relationships" r:id="rId30"/>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06" name="Picture 81" descr="Logo Pifi">
          <a:hlinkClick xmlns:r="http://schemas.openxmlformats.org/officeDocument/2006/relationships" r:id="rId31"/>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sp macro="" textlink="">
      <xdr:nvSpPr>
        <xdr:cNvPr id="121407" name="Line 82"/>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408" name="Line 83"/>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409" name="Line 84"/>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410" name="Line 85"/>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411" name="Line 86"/>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412" name="Line 87"/>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413" name="Line 88"/>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414" name="Line 89"/>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415" name="Line 90"/>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416" name="Line 91"/>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417" name="Line 92"/>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418" name="Line 93"/>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419" name="Line 94"/>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420" name="Line 95"/>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421" name="Line 96"/>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422" name="Line 97"/>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pic>
      <xdr:nvPicPr>
        <xdr:cNvPr id="121423" name="Picture 98" descr="Logo Pifi">
          <a:hlinkClick xmlns:r="http://schemas.openxmlformats.org/officeDocument/2006/relationships" r:id="rId32"/>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24" name="Picture 99" descr="Logo Pifi">
          <a:hlinkClick xmlns:r="http://schemas.openxmlformats.org/officeDocument/2006/relationships" r:id="rId33"/>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25" name="Picture 100" descr="Logo Pifi">
          <a:hlinkClick xmlns:r="http://schemas.openxmlformats.org/officeDocument/2006/relationships" r:id="rId34"/>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26" name="Picture 101" descr="Logo Pifi">
          <a:hlinkClick xmlns:r="http://schemas.openxmlformats.org/officeDocument/2006/relationships" r:id="rId35"/>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sp macro="" textlink="">
      <xdr:nvSpPr>
        <xdr:cNvPr id="121427" name="Line 102"/>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pic>
      <xdr:nvPicPr>
        <xdr:cNvPr id="121428" name="Picture 103" descr="Logo Pifi">
          <a:hlinkClick xmlns:r="http://schemas.openxmlformats.org/officeDocument/2006/relationships" r:id="rId36"/>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sp macro="" textlink="">
      <xdr:nvSpPr>
        <xdr:cNvPr id="121429" name="Line 104"/>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430" name="Line 105"/>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pic>
      <xdr:nvPicPr>
        <xdr:cNvPr id="121431" name="Picture 106" descr="Logo Pifi">
          <a:hlinkClick xmlns:r="http://schemas.openxmlformats.org/officeDocument/2006/relationships" r:id="rId37"/>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32" name="Picture 107" descr="Logo Pifi">
          <a:hlinkClick xmlns:r="http://schemas.openxmlformats.org/officeDocument/2006/relationships" r:id="rId38"/>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33" name="Picture 108" descr="Logo Pifi">
          <a:hlinkClick xmlns:r="http://schemas.openxmlformats.org/officeDocument/2006/relationships" r:id="rId39"/>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sp macro="" textlink="">
      <xdr:nvSpPr>
        <xdr:cNvPr id="121434" name="Line 109"/>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435" name="Line 110"/>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436" name="Line 111"/>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437" name="Line 112"/>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438" name="Line 113"/>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439" name="Line 114"/>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440" name="Line 115"/>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441" name="Line 116"/>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442" name="Line 117"/>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443" name="Line 118"/>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444" name="Line 119"/>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445" name="Line 120"/>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446" name="Line 121"/>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447" name="Line 122"/>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448" name="Line 123"/>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449" name="Line 124"/>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pic>
      <xdr:nvPicPr>
        <xdr:cNvPr id="121450" name="Picture 125" descr="Logo Pifi">
          <a:hlinkClick xmlns:r="http://schemas.openxmlformats.org/officeDocument/2006/relationships" r:id="rId40"/>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51" name="Picture 126" descr="Logo Pifi">
          <a:hlinkClick xmlns:r="http://schemas.openxmlformats.org/officeDocument/2006/relationships" r:id="rId41"/>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52" name="Picture 127" descr="Logo Pifi">
          <a:hlinkClick xmlns:r="http://schemas.openxmlformats.org/officeDocument/2006/relationships" r:id="rId42"/>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53" name="Picture 128" descr="Logo Pifi">
          <a:hlinkClick xmlns:r="http://schemas.openxmlformats.org/officeDocument/2006/relationships" r:id="rId43"/>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54" name="Picture 129" descr="Logo Pifi">
          <a:hlinkClick xmlns:r="http://schemas.openxmlformats.org/officeDocument/2006/relationships" r:id="rId44"/>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55" name="Picture 130" descr="Logo Pifi">
          <a:hlinkClick xmlns:r="http://schemas.openxmlformats.org/officeDocument/2006/relationships" r:id="rId45"/>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56" name="Picture 131" descr="Logo Pifi">
          <a:hlinkClick xmlns:r="http://schemas.openxmlformats.org/officeDocument/2006/relationships" r:id="rId46"/>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57" name="Picture 132" descr="Logo Pifi">
          <a:hlinkClick xmlns:r="http://schemas.openxmlformats.org/officeDocument/2006/relationships" r:id="rId47"/>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58" name="Picture 133" descr="Logo Pifi">
          <a:hlinkClick xmlns:r="http://schemas.openxmlformats.org/officeDocument/2006/relationships" r:id="rId48"/>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59" name="Picture 134" descr="Logo Pifi">
          <a:hlinkClick xmlns:r="http://schemas.openxmlformats.org/officeDocument/2006/relationships" r:id="rId49"/>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60" name="Picture 135" descr="Logo Pifi">
          <a:hlinkClick xmlns:r="http://schemas.openxmlformats.org/officeDocument/2006/relationships" r:id="rId50"/>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61" name="Picture 136" descr="Logo Pifi">
          <a:hlinkClick xmlns:r="http://schemas.openxmlformats.org/officeDocument/2006/relationships" r:id="rId51"/>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62" name="Picture 137" descr="Logo Pifi">
          <a:hlinkClick xmlns:r="http://schemas.openxmlformats.org/officeDocument/2006/relationships" r:id="rId52"/>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63" name="Picture 138" descr="Logo Pifi">
          <a:hlinkClick xmlns:r="http://schemas.openxmlformats.org/officeDocument/2006/relationships" r:id="rId53"/>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64" name="Picture 139" descr="Logo Pifi">
          <a:hlinkClick xmlns:r="http://schemas.openxmlformats.org/officeDocument/2006/relationships" r:id="rId54"/>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65" name="Picture 140" descr="Logo Pifi">
          <a:hlinkClick xmlns:r="http://schemas.openxmlformats.org/officeDocument/2006/relationships" r:id="rId55"/>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66" name="Picture 141" descr="Logo Pifi">
          <a:hlinkClick xmlns:r="http://schemas.openxmlformats.org/officeDocument/2006/relationships" r:id="rId56"/>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67" name="Picture 142" descr="Logo Pifi">
          <a:hlinkClick xmlns:r="http://schemas.openxmlformats.org/officeDocument/2006/relationships" r:id="rId57"/>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68" name="Picture 143" descr="Logo Pifi">
          <a:hlinkClick xmlns:r="http://schemas.openxmlformats.org/officeDocument/2006/relationships" r:id="rId58"/>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69" name="Picture 144" descr="Logo Pifi">
          <a:hlinkClick xmlns:r="http://schemas.openxmlformats.org/officeDocument/2006/relationships" r:id="rId59"/>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70" name="Picture 145" descr="Logo Pifi">
          <a:hlinkClick xmlns:r="http://schemas.openxmlformats.org/officeDocument/2006/relationships" r:id="rId60"/>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71" name="Picture 146" descr="Logo Pifi">
          <a:hlinkClick xmlns:r="http://schemas.openxmlformats.org/officeDocument/2006/relationships" r:id="rId61"/>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72" name="Picture 147" descr="Logo Pifi">
          <a:hlinkClick xmlns:r="http://schemas.openxmlformats.org/officeDocument/2006/relationships" r:id="rId62"/>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73" name="Picture 148" descr="Logo Pifi">
          <a:hlinkClick xmlns:r="http://schemas.openxmlformats.org/officeDocument/2006/relationships" r:id="rId63"/>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74" name="Picture 149" descr="Logo Pifi">
          <a:hlinkClick xmlns:r="http://schemas.openxmlformats.org/officeDocument/2006/relationships" r:id="rId64"/>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75" name="Picture 150" descr="Logo Pifi">
          <a:hlinkClick xmlns:r="http://schemas.openxmlformats.org/officeDocument/2006/relationships" r:id="rId65"/>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76" name="Picture 151" descr="Logo Pifi">
          <a:hlinkClick xmlns:r="http://schemas.openxmlformats.org/officeDocument/2006/relationships" r:id="rId66"/>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77" name="Picture 152" descr="Logo Pifi">
          <a:hlinkClick xmlns:r="http://schemas.openxmlformats.org/officeDocument/2006/relationships" r:id="rId67"/>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78" name="Picture 153" descr="Logo Pifi">
          <a:hlinkClick xmlns:r="http://schemas.openxmlformats.org/officeDocument/2006/relationships" r:id="rId68"/>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79" name="Picture 154" descr="Logo Pifi">
          <a:hlinkClick xmlns:r="http://schemas.openxmlformats.org/officeDocument/2006/relationships" r:id="rId69"/>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80" name="Picture 155" descr="Logo Pifi">
          <a:hlinkClick xmlns:r="http://schemas.openxmlformats.org/officeDocument/2006/relationships" r:id="rId70"/>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81" name="Picture 156" descr="Logo Pifi">
          <a:hlinkClick xmlns:r="http://schemas.openxmlformats.org/officeDocument/2006/relationships" r:id="rId71"/>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82" name="Picture 157" descr="Logo Pifi">
          <a:hlinkClick xmlns:r="http://schemas.openxmlformats.org/officeDocument/2006/relationships" r:id="rId72"/>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83" name="Picture 158" descr="Logo Pifi">
          <a:hlinkClick xmlns:r="http://schemas.openxmlformats.org/officeDocument/2006/relationships" r:id="rId73"/>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84" name="Picture 159" descr="Logo Pifi">
          <a:hlinkClick xmlns:r="http://schemas.openxmlformats.org/officeDocument/2006/relationships" r:id="rId74"/>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85" name="Picture 160" descr="Logo Pifi">
          <a:hlinkClick xmlns:r="http://schemas.openxmlformats.org/officeDocument/2006/relationships" r:id="rId75"/>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86" name="Picture 161" descr="Logo Pifi">
          <a:hlinkClick xmlns:r="http://schemas.openxmlformats.org/officeDocument/2006/relationships" r:id="rId76"/>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87" name="Picture 162" descr="Logo Pifi">
          <a:hlinkClick xmlns:r="http://schemas.openxmlformats.org/officeDocument/2006/relationships" r:id="rId77"/>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88" name="Picture 163" descr="Logo Pifi">
          <a:hlinkClick xmlns:r="http://schemas.openxmlformats.org/officeDocument/2006/relationships" r:id="rId78"/>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89" name="Picture 164" descr="Logo Pifi">
          <a:hlinkClick xmlns:r="http://schemas.openxmlformats.org/officeDocument/2006/relationships" r:id="rId79"/>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90" name="Picture 165" descr="Logo Pifi">
          <a:hlinkClick xmlns:r="http://schemas.openxmlformats.org/officeDocument/2006/relationships" r:id="rId80"/>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91" name="Picture 166" descr="Logo Pifi">
          <a:hlinkClick xmlns:r="http://schemas.openxmlformats.org/officeDocument/2006/relationships" r:id="rId81"/>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92" name="Picture 167" descr="Logo Pifi">
          <a:hlinkClick xmlns:r="http://schemas.openxmlformats.org/officeDocument/2006/relationships" r:id="rId82"/>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93" name="Picture 168" descr="Logo Pifi">
          <a:hlinkClick xmlns:r="http://schemas.openxmlformats.org/officeDocument/2006/relationships" r:id="rId83"/>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94" name="Picture 169" descr="Logo Pifi">
          <a:hlinkClick xmlns:r="http://schemas.openxmlformats.org/officeDocument/2006/relationships" r:id="rId84"/>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95" name="Picture 170" descr="Logo Pifi">
          <a:hlinkClick xmlns:r="http://schemas.openxmlformats.org/officeDocument/2006/relationships" r:id="rId85"/>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96" name="Picture 171" descr="Logo Pifi">
          <a:hlinkClick xmlns:r="http://schemas.openxmlformats.org/officeDocument/2006/relationships" r:id="rId86"/>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97" name="Picture 172" descr="Logo Pifi">
          <a:hlinkClick xmlns:r="http://schemas.openxmlformats.org/officeDocument/2006/relationships" r:id="rId87"/>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98" name="Picture 173" descr="Logo Pifi">
          <a:hlinkClick xmlns:r="http://schemas.openxmlformats.org/officeDocument/2006/relationships" r:id="rId88"/>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499" name="Picture 174" descr="Logo Pifi">
          <a:hlinkClick xmlns:r="http://schemas.openxmlformats.org/officeDocument/2006/relationships" r:id="rId89"/>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00" name="Picture 175" descr="Logo Pifi">
          <a:hlinkClick xmlns:r="http://schemas.openxmlformats.org/officeDocument/2006/relationships" r:id="rId90"/>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01" name="Picture 176" descr="Logo Pifi">
          <a:hlinkClick xmlns:r="http://schemas.openxmlformats.org/officeDocument/2006/relationships" r:id="rId91"/>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02" name="Picture 177" descr="Logo Pifi">
          <a:hlinkClick xmlns:r="http://schemas.openxmlformats.org/officeDocument/2006/relationships" r:id="rId92"/>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03" name="Picture 178" descr="Logo Pifi">
          <a:hlinkClick xmlns:r="http://schemas.openxmlformats.org/officeDocument/2006/relationships" r:id="rId93"/>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04" name="Picture 179" descr="Logo Pifi">
          <a:hlinkClick xmlns:r="http://schemas.openxmlformats.org/officeDocument/2006/relationships" r:id="rId94"/>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05" name="Picture 180" descr="Logo Pifi">
          <a:hlinkClick xmlns:r="http://schemas.openxmlformats.org/officeDocument/2006/relationships" r:id="rId95"/>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06" name="Picture 181" descr="Logo Pifi">
          <a:hlinkClick xmlns:r="http://schemas.openxmlformats.org/officeDocument/2006/relationships" r:id="rId96"/>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07" name="Picture 182" descr="Logo Pifi">
          <a:hlinkClick xmlns:r="http://schemas.openxmlformats.org/officeDocument/2006/relationships" r:id="rId97"/>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08" name="Picture 183" descr="Logo Pifi">
          <a:hlinkClick xmlns:r="http://schemas.openxmlformats.org/officeDocument/2006/relationships" r:id="rId98"/>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09" name="Picture 184" descr="Logo Pifi">
          <a:hlinkClick xmlns:r="http://schemas.openxmlformats.org/officeDocument/2006/relationships" r:id="rId99"/>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10" name="Picture 185" descr="Logo Pifi">
          <a:hlinkClick xmlns:r="http://schemas.openxmlformats.org/officeDocument/2006/relationships" r:id="rId100"/>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11" name="Picture 186" descr="Logo Pifi">
          <a:hlinkClick xmlns:r="http://schemas.openxmlformats.org/officeDocument/2006/relationships" r:id="rId101"/>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12" name="Picture 187" descr="Logo Pifi">
          <a:hlinkClick xmlns:r="http://schemas.openxmlformats.org/officeDocument/2006/relationships" r:id="rId102"/>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13" name="Picture 188" descr="Logo Pifi">
          <a:hlinkClick xmlns:r="http://schemas.openxmlformats.org/officeDocument/2006/relationships" r:id="rId103"/>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14" name="Picture 189" descr="Logo Pifi">
          <a:hlinkClick xmlns:r="http://schemas.openxmlformats.org/officeDocument/2006/relationships" r:id="rId104"/>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15" name="Picture 190" descr="Logo Pifi">
          <a:hlinkClick xmlns:r="http://schemas.openxmlformats.org/officeDocument/2006/relationships" r:id="rId105"/>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16" name="Picture 191" descr="Logo Pifi">
          <a:hlinkClick xmlns:r="http://schemas.openxmlformats.org/officeDocument/2006/relationships" r:id="rId106"/>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17" name="Picture 192" descr="Logo Pifi">
          <a:hlinkClick xmlns:r="http://schemas.openxmlformats.org/officeDocument/2006/relationships" r:id="rId107"/>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18" name="Picture 193" descr="Logo Pifi">
          <a:hlinkClick xmlns:r="http://schemas.openxmlformats.org/officeDocument/2006/relationships" r:id="rId108"/>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19" name="Picture 194" descr="Logo Pifi">
          <a:hlinkClick xmlns:r="http://schemas.openxmlformats.org/officeDocument/2006/relationships" r:id="rId109"/>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20" name="Picture 195" descr="Logo Pifi">
          <a:hlinkClick xmlns:r="http://schemas.openxmlformats.org/officeDocument/2006/relationships" r:id="rId110"/>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21" name="Picture 196" descr="Logo Pifi">
          <a:hlinkClick xmlns:r="http://schemas.openxmlformats.org/officeDocument/2006/relationships" r:id="rId111"/>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22" name="Picture 197" descr="Logo Pifi">
          <a:hlinkClick xmlns:r="http://schemas.openxmlformats.org/officeDocument/2006/relationships" r:id="rId112"/>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23" name="Picture 198" descr="Logo Pifi">
          <a:hlinkClick xmlns:r="http://schemas.openxmlformats.org/officeDocument/2006/relationships" r:id="rId113"/>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24" name="Picture 199" descr="Logo Pifi">
          <a:hlinkClick xmlns:r="http://schemas.openxmlformats.org/officeDocument/2006/relationships" r:id="rId114"/>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25" name="Picture 200" descr="Logo Pifi">
          <a:hlinkClick xmlns:r="http://schemas.openxmlformats.org/officeDocument/2006/relationships" r:id="rId115"/>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26" name="Picture 201" descr="Logo Pifi">
          <a:hlinkClick xmlns:r="http://schemas.openxmlformats.org/officeDocument/2006/relationships" r:id="rId116"/>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27" name="Picture 202" descr="Logo Pifi">
          <a:hlinkClick xmlns:r="http://schemas.openxmlformats.org/officeDocument/2006/relationships" r:id="rId117"/>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28" name="Picture 203" descr="Logo Pifi">
          <a:hlinkClick xmlns:r="http://schemas.openxmlformats.org/officeDocument/2006/relationships" r:id="rId118"/>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29" name="Picture 204" descr="Logo Pifi">
          <a:hlinkClick xmlns:r="http://schemas.openxmlformats.org/officeDocument/2006/relationships" r:id="rId119"/>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30" name="Picture 205" descr="Logo Pifi">
          <a:hlinkClick xmlns:r="http://schemas.openxmlformats.org/officeDocument/2006/relationships" r:id="rId120"/>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31" name="Picture 206" descr="Logo Pifi">
          <a:hlinkClick xmlns:r="http://schemas.openxmlformats.org/officeDocument/2006/relationships" r:id="rId121"/>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32" name="Picture 207" descr="Logo Pifi">
          <a:hlinkClick xmlns:r="http://schemas.openxmlformats.org/officeDocument/2006/relationships" r:id="rId122"/>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33" name="Picture 208" descr="Logo Pifi">
          <a:hlinkClick xmlns:r="http://schemas.openxmlformats.org/officeDocument/2006/relationships" r:id="rId123"/>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34" name="Picture 209" descr="Logo Pifi">
          <a:hlinkClick xmlns:r="http://schemas.openxmlformats.org/officeDocument/2006/relationships" r:id="rId124"/>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35" name="Picture 210" descr="Logo Pifi">
          <a:hlinkClick xmlns:r="http://schemas.openxmlformats.org/officeDocument/2006/relationships" r:id="rId125"/>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36" name="Picture 211" descr="Logo Pifi">
          <a:hlinkClick xmlns:r="http://schemas.openxmlformats.org/officeDocument/2006/relationships" r:id="rId126"/>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37" name="Picture 212" descr="Logo Pifi">
          <a:hlinkClick xmlns:r="http://schemas.openxmlformats.org/officeDocument/2006/relationships" r:id="rId127"/>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38" name="Picture 213" descr="Logo Pifi">
          <a:hlinkClick xmlns:r="http://schemas.openxmlformats.org/officeDocument/2006/relationships" r:id="rId128"/>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39" name="Picture 214" descr="Logo Pifi">
          <a:hlinkClick xmlns:r="http://schemas.openxmlformats.org/officeDocument/2006/relationships" r:id="rId129"/>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40" name="Picture 215" descr="Logo Pifi">
          <a:hlinkClick xmlns:r="http://schemas.openxmlformats.org/officeDocument/2006/relationships" r:id="rId130"/>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41" name="Picture 216" descr="Logo Pifi">
          <a:hlinkClick xmlns:r="http://schemas.openxmlformats.org/officeDocument/2006/relationships" r:id="rId131"/>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42" name="Picture 217" descr="Logo Pifi">
          <a:hlinkClick xmlns:r="http://schemas.openxmlformats.org/officeDocument/2006/relationships" r:id="rId132"/>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43" name="Picture 218" descr="Logo Pifi">
          <a:hlinkClick xmlns:r="http://schemas.openxmlformats.org/officeDocument/2006/relationships" r:id="rId133"/>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44" name="Picture 219" descr="Logo Pifi">
          <a:hlinkClick xmlns:r="http://schemas.openxmlformats.org/officeDocument/2006/relationships" r:id="rId134"/>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45" name="Picture 220" descr="Logo Pifi">
          <a:hlinkClick xmlns:r="http://schemas.openxmlformats.org/officeDocument/2006/relationships" r:id="rId135"/>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46" name="Picture 221" descr="Logo Pifi">
          <a:hlinkClick xmlns:r="http://schemas.openxmlformats.org/officeDocument/2006/relationships" r:id="rId136"/>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47" name="Picture 222" descr="Logo Pifi">
          <a:hlinkClick xmlns:r="http://schemas.openxmlformats.org/officeDocument/2006/relationships" r:id="rId137"/>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48" name="Picture 223" descr="Logo Pifi">
          <a:hlinkClick xmlns:r="http://schemas.openxmlformats.org/officeDocument/2006/relationships" r:id="rId138"/>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49" name="Picture 224" descr="Logo Pifi">
          <a:hlinkClick xmlns:r="http://schemas.openxmlformats.org/officeDocument/2006/relationships" r:id="rId139"/>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50" name="Picture 225" descr="Logo Pifi">
          <a:hlinkClick xmlns:r="http://schemas.openxmlformats.org/officeDocument/2006/relationships" r:id="rId140"/>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51" name="Picture 226" descr="Logo Pifi">
          <a:hlinkClick xmlns:r="http://schemas.openxmlformats.org/officeDocument/2006/relationships" r:id="rId141"/>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52" name="Picture 227" descr="Logo Pifi">
          <a:hlinkClick xmlns:r="http://schemas.openxmlformats.org/officeDocument/2006/relationships" r:id="rId142"/>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53" name="Picture 228" descr="Logo Pifi">
          <a:hlinkClick xmlns:r="http://schemas.openxmlformats.org/officeDocument/2006/relationships" r:id="rId143"/>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54" name="Picture 229" descr="Logo Pifi">
          <a:hlinkClick xmlns:r="http://schemas.openxmlformats.org/officeDocument/2006/relationships" r:id="rId144"/>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55" name="Picture 230" descr="Logo Pifi">
          <a:hlinkClick xmlns:r="http://schemas.openxmlformats.org/officeDocument/2006/relationships" r:id="rId145"/>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56" name="Picture 231" descr="Logo Pifi">
          <a:hlinkClick xmlns:r="http://schemas.openxmlformats.org/officeDocument/2006/relationships" r:id="rId146"/>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57" name="Picture 232" descr="Logo Pifi">
          <a:hlinkClick xmlns:r="http://schemas.openxmlformats.org/officeDocument/2006/relationships" r:id="rId147"/>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58" name="Picture 233" descr="Logo Pifi">
          <a:hlinkClick xmlns:r="http://schemas.openxmlformats.org/officeDocument/2006/relationships" r:id="rId148"/>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59" name="Picture 234" descr="Logo Pifi">
          <a:hlinkClick xmlns:r="http://schemas.openxmlformats.org/officeDocument/2006/relationships" r:id="rId149"/>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60" name="Picture 235" descr="Logo Pifi">
          <a:hlinkClick xmlns:r="http://schemas.openxmlformats.org/officeDocument/2006/relationships" r:id="rId150"/>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61" name="Picture 236" descr="Logo Pifi">
          <a:hlinkClick xmlns:r="http://schemas.openxmlformats.org/officeDocument/2006/relationships" r:id="rId151"/>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62" name="Picture 237" descr="Logo Pifi">
          <a:hlinkClick xmlns:r="http://schemas.openxmlformats.org/officeDocument/2006/relationships" r:id="rId152"/>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63" name="Picture 238" descr="Logo Pifi">
          <a:hlinkClick xmlns:r="http://schemas.openxmlformats.org/officeDocument/2006/relationships" r:id="rId153"/>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64" name="Picture 239" descr="Logo Pifi">
          <a:hlinkClick xmlns:r="http://schemas.openxmlformats.org/officeDocument/2006/relationships" r:id="rId154"/>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65" name="Picture 240" descr="Logo Pifi">
          <a:hlinkClick xmlns:r="http://schemas.openxmlformats.org/officeDocument/2006/relationships" r:id="rId155"/>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66" name="Picture 241" descr="Logo Pifi">
          <a:hlinkClick xmlns:r="http://schemas.openxmlformats.org/officeDocument/2006/relationships" r:id="rId156"/>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67" name="Picture 242" descr="Logo Pifi">
          <a:hlinkClick xmlns:r="http://schemas.openxmlformats.org/officeDocument/2006/relationships" r:id="rId157"/>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68" name="Picture 243" descr="Logo Pifi">
          <a:hlinkClick xmlns:r="http://schemas.openxmlformats.org/officeDocument/2006/relationships" r:id="rId158"/>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69" name="Picture 244" descr="Logo Pifi">
          <a:hlinkClick xmlns:r="http://schemas.openxmlformats.org/officeDocument/2006/relationships" r:id="rId159"/>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70" name="Picture 245" descr="Logo Pifi">
          <a:hlinkClick xmlns:r="http://schemas.openxmlformats.org/officeDocument/2006/relationships" r:id="rId160"/>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71" name="Picture 246" descr="Logo Pifi">
          <a:hlinkClick xmlns:r="http://schemas.openxmlformats.org/officeDocument/2006/relationships" r:id="rId161"/>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72" name="Picture 247" descr="Logo Pifi">
          <a:hlinkClick xmlns:r="http://schemas.openxmlformats.org/officeDocument/2006/relationships" r:id="rId162"/>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73" name="Picture 248" descr="Logo Pifi">
          <a:hlinkClick xmlns:r="http://schemas.openxmlformats.org/officeDocument/2006/relationships" r:id="rId163"/>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74" name="Picture 249" descr="Logo Pifi">
          <a:hlinkClick xmlns:r="http://schemas.openxmlformats.org/officeDocument/2006/relationships" r:id="rId164"/>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75" name="Picture 250" descr="Logo Pifi">
          <a:hlinkClick xmlns:r="http://schemas.openxmlformats.org/officeDocument/2006/relationships" r:id="rId165"/>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76" name="Picture 251" descr="Logo Pifi">
          <a:hlinkClick xmlns:r="http://schemas.openxmlformats.org/officeDocument/2006/relationships" r:id="rId166"/>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77" name="Picture 252" descr="Logo Pifi">
          <a:hlinkClick xmlns:r="http://schemas.openxmlformats.org/officeDocument/2006/relationships" r:id="rId167"/>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78" name="Picture 253" descr="Logo Pifi">
          <a:hlinkClick xmlns:r="http://schemas.openxmlformats.org/officeDocument/2006/relationships" r:id="rId168"/>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79" name="Picture 254" descr="Logo Pifi">
          <a:hlinkClick xmlns:r="http://schemas.openxmlformats.org/officeDocument/2006/relationships" r:id="rId169"/>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80" name="Picture 255" descr="Logo Pifi">
          <a:hlinkClick xmlns:r="http://schemas.openxmlformats.org/officeDocument/2006/relationships" r:id="rId170"/>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81" name="Picture 256" descr="Logo Pifi">
          <a:hlinkClick xmlns:r="http://schemas.openxmlformats.org/officeDocument/2006/relationships" r:id="rId171"/>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82" name="Picture 257" descr="Logo Pifi">
          <a:hlinkClick xmlns:r="http://schemas.openxmlformats.org/officeDocument/2006/relationships" r:id="rId172"/>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83" name="Picture 258" descr="Logo Pifi">
          <a:hlinkClick xmlns:r="http://schemas.openxmlformats.org/officeDocument/2006/relationships" r:id="rId173"/>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84" name="Picture 259" descr="Logo Pifi">
          <a:hlinkClick xmlns:r="http://schemas.openxmlformats.org/officeDocument/2006/relationships" r:id="rId174"/>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85" name="Picture 260" descr="Logo Pifi">
          <a:hlinkClick xmlns:r="http://schemas.openxmlformats.org/officeDocument/2006/relationships" r:id="rId175"/>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86" name="Picture 261" descr="Logo Pifi">
          <a:hlinkClick xmlns:r="http://schemas.openxmlformats.org/officeDocument/2006/relationships" r:id="rId176"/>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87" name="Picture 262" descr="Logo Pifi">
          <a:hlinkClick xmlns:r="http://schemas.openxmlformats.org/officeDocument/2006/relationships" r:id="rId177"/>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88" name="Picture 263" descr="Logo Pifi">
          <a:hlinkClick xmlns:r="http://schemas.openxmlformats.org/officeDocument/2006/relationships" r:id="rId178"/>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89" name="Picture 264" descr="Logo Pifi">
          <a:hlinkClick xmlns:r="http://schemas.openxmlformats.org/officeDocument/2006/relationships" r:id="rId179"/>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90" name="Picture 265" descr="Logo Pifi">
          <a:hlinkClick xmlns:r="http://schemas.openxmlformats.org/officeDocument/2006/relationships" r:id="rId180"/>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91" name="Picture 266" descr="Logo Pifi">
          <a:hlinkClick xmlns:r="http://schemas.openxmlformats.org/officeDocument/2006/relationships" r:id="rId181"/>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92" name="Picture 267" descr="Logo Pifi">
          <a:hlinkClick xmlns:r="http://schemas.openxmlformats.org/officeDocument/2006/relationships" r:id="rId182"/>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93" name="Picture 268" descr="Logo Pifi">
          <a:hlinkClick xmlns:r="http://schemas.openxmlformats.org/officeDocument/2006/relationships" r:id="rId183"/>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94" name="Picture 269" descr="Logo Pifi">
          <a:hlinkClick xmlns:r="http://schemas.openxmlformats.org/officeDocument/2006/relationships" r:id="rId184"/>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95" name="Picture 270" descr="Logo Pifi">
          <a:hlinkClick xmlns:r="http://schemas.openxmlformats.org/officeDocument/2006/relationships" r:id="rId185"/>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96" name="Picture 271" descr="Logo Pifi">
          <a:hlinkClick xmlns:r="http://schemas.openxmlformats.org/officeDocument/2006/relationships" r:id="rId186"/>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97" name="Picture 272" descr="Logo Pifi">
          <a:hlinkClick xmlns:r="http://schemas.openxmlformats.org/officeDocument/2006/relationships" r:id="rId187"/>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98" name="Picture 273" descr="Logo Pifi">
          <a:hlinkClick xmlns:r="http://schemas.openxmlformats.org/officeDocument/2006/relationships" r:id="rId188"/>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599" name="Picture 274" descr="Logo Pifi">
          <a:hlinkClick xmlns:r="http://schemas.openxmlformats.org/officeDocument/2006/relationships" r:id="rId189"/>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00" name="Picture 275" descr="Logo Pifi">
          <a:hlinkClick xmlns:r="http://schemas.openxmlformats.org/officeDocument/2006/relationships" r:id="rId190"/>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01" name="Picture 276" descr="Logo Pifi">
          <a:hlinkClick xmlns:r="http://schemas.openxmlformats.org/officeDocument/2006/relationships" r:id="rId191"/>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02" name="Picture 277" descr="Logo Pifi">
          <a:hlinkClick xmlns:r="http://schemas.openxmlformats.org/officeDocument/2006/relationships" r:id="rId192"/>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03" name="Picture 278" descr="Logo Pifi">
          <a:hlinkClick xmlns:r="http://schemas.openxmlformats.org/officeDocument/2006/relationships" r:id="rId193"/>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04" name="Picture 279" descr="Logo Pifi">
          <a:hlinkClick xmlns:r="http://schemas.openxmlformats.org/officeDocument/2006/relationships" r:id="rId194"/>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05" name="Picture 280" descr="Logo Pifi">
          <a:hlinkClick xmlns:r="http://schemas.openxmlformats.org/officeDocument/2006/relationships" r:id="rId195"/>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06" name="Picture 281" descr="Logo Pifi">
          <a:hlinkClick xmlns:r="http://schemas.openxmlformats.org/officeDocument/2006/relationships" r:id="rId196"/>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07" name="Picture 282" descr="Logo Pifi">
          <a:hlinkClick xmlns:r="http://schemas.openxmlformats.org/officeDocument/2006/relationships" r:id="rId197"/>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08" name="Picture 283" descr="Logo Pifi">
          <a:hlinkClick xmlns:r="http://schemas.openxmlformats.org/officeDocument/2006/relationships" r:id="rId198"/>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09" name="Picture 284" descr="Logo Pifi">
          <a:hlinkClick xmlns:r="http://schemas.openxmlformats.org/officeDocument/2006/relationships" r:id="rId199"/>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10" name="Picture 285" descr="Logo Pifi">
          <a:hlinkClick xmlns:r="http://schemas.openxmlformats.org/officeDocument/2006/relationships" r:id="rId200"/>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11" name="Picture 286" descr="Logo Pifi">
          <a:hlinkClick xmlns:r="http://schemas.openxmlformats.org/officeDocument/2006/relationships" r:id="rId201"/>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12" name="Picture 287" descr="Logo Pifi">
          <a:hlinkClick xmlns:r="http://schemas.openxmlformats.org/officeDocument/2006/relationships" r:id="rId202"/>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13" name="Picture 288" descr="Logo Pifi">
          <a:hlinkClick xmlns:r="http://schemas.openxmlformats.org/officeDocument/2006/relationships" r:id="rId203"/>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14" name="Picture 289" descr="Logo Pifi">
          <a:hlinkClick xmlns:r="http://schemas.openxmlformats.org/officeDocument/2006/relationships" r:id="rId204"/>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15" name="Picture 290" descr="Logo Pifi">
          <a:hlinkClick xmlns:r="http://schemas.openxmlformats.org/officeDocument/2006/relationships" r:id="rId205"/>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16" name="Picture 291" descr="Logo Pifi">
          <a:hlinkClick xmlns:r="http://schemas.openxmlformats.org/officeDocument/2006/relationships" r:id="rId206"/>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17" name="Picture 292" descr="Logo Pifi">
          <a:hlinkClick xmlns:r="http://schemas.openxmlformats.org/officeDocument/2006/relationships" r:id="rId207"/>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18" name="Picture 293" descr="Logo Pifi">
          <a:hlinkClick xmlns:r="http://schemas.openxmlformats.org/officeDocument/2006/relationships" r:id="rId208"/>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19" name="Picture 294" descr="Logo Pifi">
          <a:hlinkClick xmlns:r="http://schemas.openxmlformats.org/officeDocument/2006/relationships" r:id="rId209"/>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20" name="Picture 295" descr="Logo Pifi">
          <a:hlinkClick xmlns:r="http://schemas.openxmlformats.org/officeDocument/2006/relationships" r:id="rId210"/>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21" name="Picture 296" descr="Logo Pifi">
          <a:hlinkClick xmlns:r="http://schemas.openxmlformats.org/officeDocument/2006/relationships" r:id="rId211"/>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22" name="Picture 297" descr="Logo Pifi">
          <a:hlinkClick xmlns:r="http://schemas.openxmlformats.org/officeDocument/2006/relationships" r:id="rId212"/>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23" name="Picture 298" descr="Logo Pifi">
          <a:hlinkClick xmlns:r="http://schemas.openxmlformats.org/officeDocument/2006/relationships" r:id="rId213"/>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24" name="Picture 299" descr="Logo Pifi">
          <a:hlinkClick xmlns:r="http://schemas.openxmlformats.org/officeDocument/2006/relationships" r:id="rId214"/>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25" name="Picture 300" descr="Logo Pifi">
          <a:hlinkClick xmlns:r="http://schemas.openxmlformats.org/officeDocument/2006/relationships" r:id="rId215"/>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26" name="Picture 301" descr="Logo Pifi">
          <a:hlinkClick xmlns:r="http://schemas.openxmlformats.org/officeDocument/2006/relationships" r:id="rId216"/>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27" name="Picture 302" descr="Logo Pifi">
          <a:hlinkClick xmlns:r="http://schemas.openxmlformats.org/officeDocument/2006/relationships" r:id="rId217"/>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28" name="Picture 303" descr="Logo Pifi">
          <a:hlinkClick xmlns:r="http://schemas.openxmlformats.org/officeDocument/2006/relationships" r:id="rId218"/>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29" name="Picture 304" descr="Logo Pifi">
          <a:hlinkClick xmlns:r="http://schemas.openxmlformats.org/officeDocument/2006/relationships" r:id="rId219"/>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30" name="Picture 305" descr="Logo Pifi">
          <a:hlinkClick xmlns:r="http://schemas.openxmlformats.org/officeDocument/2006/relationships" r:id="rId220"/>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31" name="Picture 306" descr="Logo Pifi">
          <a:hlinkClick xmlns:r="http://schemas.openxmlformats.org/officeDocument/2006/relationships" r:id="rId221"/>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32" name="Picture 307" descr="Logo Pifi">
          <a:hlinkClick xmlns:r="http://schemas.openxmlformats.org/officeDocument/2006/relationships" r:id="rId222"/>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33" name="Picture 308" descr="Logo Pifi">
          <a:hlinkClick xmlns:r="http://schemas.openxmlformats.org/officeDocument/2006/relationships" r:id="rId223"/>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34" name="Picture 309" descr="Logo Pifi">
          <a:hlinkClick xmlns:r="http://schemas.openxmlformats.org/officeDocument/2006/relationships" r:id="rId224"/>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35" name="Picture 310" descr="Logo Pifi">
          <a:hlinkClick xmlns:r="http://schemas.openxmlformats.org/officeDocument/2006/relationships" r:id="rId225"/>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36" name="Picture 311" descr="Logo Pifi">
          <a:hlinkClick xmlns:r="http://schemas.openxmlformats.org/officeDocument/2006/relationships" r:id="rId226"/>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37" name="Picture 312" descr="Logo Pifi">
          <a:hlinkClick xmlns:r="http://schemas.openxmlformats.org/officeDocument/2006/relationships" r:id="rId227"/>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38" name="Picture 313" descr="Logo Pifi">
          <a:hlinkClick xmlns:r="http://schemas.openxmlformats.org/officeDocument/2006/relationships" r:id="rId228"/>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39" name="Picture 314" descr="Logo Pifi">
          <a:hlinkClick xmlns:r="http://schemas.openxmlformats.org/officeDocument/2006/relationships" r:id="rId229"/>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40" name="Picture 315" descr="Logo Pifi">
          <a:hlinkClick xmlns:r="http://schemas.openxmlformats.org/officeDocument/2006/relationships" r:id="rId230"/>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41" name="Picture 316" descr="Logo Pifi">
          <a:hlinkClick xmlns:r="http://schemas.openxmlformats.org/officeDocument/2006/relationships" r:id="rId231"/>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42" name="Picture 317" descr="Logo Pifi">
          <a:hlinkClick xmlns:r="http://schemas.openxmlformats.org/officeDocument/2006/relationships" r:id="rId232"/>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43" name="Picture 318" descr="Logo Pifi">
          <a:hlinkClick xmlns:r="http://schemas.openxmlformats.org/officeDocument/2006/relationships" r:id="rId233"/>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44" name="Picture 319" descr="Logo Pifi">
          <a:hlinkClick xmlns:r="http://schemas.openxmlformats.org/officeDocument/2006/relationships" r:id="rId234"/>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45" name="Picture 320" descr="Logo Pifi">
          <a:hlinkClick xmlns:r="http://schemas.openxmlformats.org/officeDocument/2006/relationships" r:id="rId235"/>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sp macro="" textlink="">
      <xdr:nvSpPr>
        <xdr:cNvPr id="121646" name="Line 321"/>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pic>
      <xdr:nvPicPr>
        <xdr:cNvPr id="121647" name="Picture 322" descr="Logo Pifi">
          <a:hlinkClick xmlns:r="http://schemas.openxmlformats.org/officeDocument/2006/relationships" r:id="rId236"/>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sp macro="" textlink="">
      <xdr:nvSpPr>
        <xdr:cNvPr id="121648" name="Line 323"/>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649" name="Line 324"/>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pic>
      <xdr:nvPicPr>
        <xdr:cNvPr id="121650" name="Picture 325" descr="Logo Pifi">
          <a:hlinkClick xmlns:r="http://schemas.openxmlformats.org/officeDocument/2006/relationships" r:id="rId237"/>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51" name="Picture 326" descr="Logo Pifi">
          <a:hlinkClick xmlns:r="http://schemas.openxmlformats.org/officeDocument/2006/relationships" r:id="rId238"/>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52" name="Picture 327" descr="Logo Pifi">
          <a:hlinkClick xmlns:r="http://schemas.openxmlformats.org/officeDocument/2006/relationships" r:id="rId239"/>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sp macro="" textlink="">
      <xdr:nvSpPr>
        <xdr:cNvPr id="121653" name="Line 328"/>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654" name="Line 329"/>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655" name="Line 330"/>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656" name="Line 331"/>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657" name="Line 332"/>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658" name="Line 333"/>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659" name="Line 334"/>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660" name="Line 335"/>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661" name="Line 336"/>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662" name="Line 337"/>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663" name="Line 338"/>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664" name="Line 339"/>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665" name="Line 340"/>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666" name="Line 341"/>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667" name="Line 342"/>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668" name="Line 343"/>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pic>
      <xdr:nvPicPr>
        <xdr:cNvPr id="121669" name="Picture 344" descr="Logo Pifi">
          <a:hlinkClick xmlns:r="http://schemas.openxmlformats.org/officeDocument/2006/relationships" r:id="rId240"/>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70" name="Picture 345" descr="Logo Pifi">
          <a:hlinkClick xmlns:r="http://schemas.openxmlformats.org/officeDocument/2006/relationships" r:id="rId241"/>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71" name="Picture 346" descr="Logo Pifi">
          <a:hlinkClick xmlns:r="http://schemas.openxmlformats.org/officeDocument/2006/relationships" r:id="rId242"/>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72" name="Picture 347" descr="Logo Pifi">
          <a:hlinkClick xmlns:r="http://schemas.openxmlformats.org/officeDocument/2006/relationships" r:id="rId243"/>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sp macro="" textlink="">
      <xdr:nvSpPr>
        <xdr:cNvPr id="121673" name="Line 348"/>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pic>
      <xdr:nvPicPr>
        <xdr:cNvPr id="121674" name="Picture 349" descr="Logo Pifi">
          <a:hlinkClick xmlns:r="http://schemas.openxmlformats.org/officeDocument/2006/relationships" r:id="rId244"/>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sp macro="" textlink="">
      <xdr:nvSpPr>
        <xdr:cNvPr id="121675" name="Line 350"/>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676" name="Line 351"/>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pic>
      <xdr:nvPicPr>
        <xdr:cNvPr id="121677" name="Picture 352" descr="Logo Pifi">
          <a:hlinkClick xmlns:r="http://schemas.openxmlformats.org/officeDocument/2006/relationships" r:id="rId245"/>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78" name="Picture 353" descr="Logo Pifi">
          <a:hlinkClick xmlns:r="http://schemas.openxmlformats.org/officeDocument/2006/relationships" r:id="rId246"/>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679" name="Picture 354" descr="Logo Pifi">
          <a:hlinkClick xmlns:r="http://schemas.openxmlformats.org/officeDocument/2006/relationships" r:id="rId247"/>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sp macro="" textlink="">
      <xdr:nvSpPr>
        <xdr:cNvPr id="121680" name="Line 355"/>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681" name="Line 356"/>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682" name="Line 357"/>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683" name="Line 358"/>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684" name="Line 359"/>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685" name="Line 360"/>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686" name="Line 361"/>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687" name="Line 362"/>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688" name="Line 363"/>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689" name="Line 364"/>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690" name="Line 365"/>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691" name="Line 366"/>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692" name="Line 367"/>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693" name="Line 368"/>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694" name="Line 369"/>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695" name="Line 370"/>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696" name="Line 371"/>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697" name="Line 372"/>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698" name="Line 373"/>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699" name="Line 374"/>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00" name="Line 375"/>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01" name="Line 376"/>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02" name="Line 377"/>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03" name="Line 378"/>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04" name="Line 379"/>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05" name="Line 380"/>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06" name="Line 381"/>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07" name="Line 382"/>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08" name="Line 383"/>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09" name="Line 384"/>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10" name="Line 385"/>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11" name="Line 386"/>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12" name="Line 387"/>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13" name="Line 388"/>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14" name="Line 389"/>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15" name="Line 390"/>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16" name="Line 391"/>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17" name="Line 392"/>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18" name="Line 393"/>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19" name="Line 394"/>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20" name="Line 395"/>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21" name="Line 396"/>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22" name="Line 397"/>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23" name="Line 398"/>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24" name="Line 399"/>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25" name="Line 400"/>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26" name="Line 401"/>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27" name="Line 402"/>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28" name="Line 403"/>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29" name="Line 404"/>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30" name="Line 405"/>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31" name="Line 406"/>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32" name="Line 407"/>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33" name="Line 408"/>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34" name="Line 409"/>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35" name="Line 410"/>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36" name="Line 411"/>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37" name="Line 412"/>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38" name="Line 413"/>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39" name="Line 414"/>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40" name="Line 415"/>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41" name="Line 416"/>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42" name="Line 417"/>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43" name="Line 418"/>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44" name="Line 419"/>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45" name="Line 420"/>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46" name="Line 421"/>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47" name="Line 422"/>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48" name="Line 423"/>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49" name="Line 424"/>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50" name="Line 425"/>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51" name="Line 426"/>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52" name="Line 427"/>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53" name="Line 428"/>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54" name="Line 429"/>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755" name="Line 430"/>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pic>
      <xdr:nvPicPr>
        <xdr:cNvPr id="121756" name="Picture 431" descr="Logo Pifi">
          <a:hlinkClick xmlns:r="http://schemas.openxmlformats.org/officeDocument/2006/relationships" r:id="rId248"/>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757" name="Picture 432" descr="Logo Pifi">
          <a:hlinkClick xmlns:r="http://schemas.openxmlformats.org/officeDocument/2006/relationships" r:id="rId249"/>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758" name="Picture 433" descr="Logo Pifi">
          <a:hlinkClick xmlns:r="http://schemas.openxmlformats.org/officeDocument/2006/relationships" r:id="rId250"/>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759" name="Picture 434" descr="Logo Pifi">
          <a:hlinkClick xmlns:r="http://schemas.openxmlformats.org/officeDocument/2006/relationships" r:id="rId251"/>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760" name="Picture 435" descr="Logo Pifi">
          <a:hlinkClick xmlns:r="http://schemas.openxmlformats.org/officeDocument/2006/relationships" r:id="rId252"/>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761" name="Picture 436" descr="Logo Pifi">
          <a:hlinkClick xmlns:r="http://schemas.openxmlformats.org/officeDocument/2006/relationships" r:id="rId253"/>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762" name="Picture 437" descr="Logo Pifi">
          <a:hlinkClick xmlns:r="http://schemas.openxmlformats.org/officeDocument/2006/relationships" r:id="rId254"/>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763" name="Picture 438" descr="Logo Pifi">
          <a:hlinkClick xmlns:r="http://schemas.openxmlformats.org/officeDocument/2006/relationships" r:id="rId255"/>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764" name="Picture 439" descr="Logo Pifi">
          <a:hlinkClick xmlns:r="http://schemas.openxmlformats.org/officeDocument/2006/relationships" r:id="rId256"/>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765" name="Picture 440" descr="Logo Pifi">
          <a:hlinkClick xmlns:r="http://schemas.openxmlformats.org/officeDocument/2006/relationships" r:id="rId257"/>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766" name="Picture 441" descr="Logo Pifi">
          <a:hlinkClick xmlns:r="http://schemas.openxmlformats.org/officeDocument/2006/relationships" r:id="rId258"/>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767" name="Picture 442" descr="Logo Pifi">
          <a:hlinkClick xmlns:r="http://schemas.openxmlformats.org/officeDocument/2006/relationships" r:id="rId259"/>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768" name="Picture 443" descr="Logo Pifi">
          <a:hlinkClick xmlns:r="http://schemas.openxmlformats.org/officeDocument/2006/relationships" r:id="rId260"/>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769" name="Picture 444" descr="Logo Pifi">
          <a:hlinkClick xmlns:r="http://schemas.openxmlformats.org/officeDocument/2006/relationships" r:id="rId261"/>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770" name="Picture 445" descr="Logo Pifi">
          <a:hlinkClick xmlns:r="http://schemas.openxmlformats.org/officeDocument/2006/relationships" r:id="rId262"/>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771" name="Picture 446" descr="Logo Pifi">
          <a:hlinkClick xmlns:r="http://schemas.openxmlformats.org/officeDocument/2006/relationships" r:id="rId263"/>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772" name="Picture 447" descr="Logo Pifi">
          <a:hlinkClick xmlns:r="http://schemas.openxmlformats.org/officeDocument/2006/relationships" r:id="rId264"/>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773" name="Picture 448" descr="Logo Pifi">
          <a:hlinkClick xmlns:r="http://schemas.openxmlformats.org/officeDocument/2006/relationships" r:id="rId265"/>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774" name="Picture 449" descr="Logo Pifi">
          <a:hlinkClick xmlns:r="http://schemas.openxmlformats.org/officeDocument/2006/relationships" r:id="rId266"/>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775" name="Picture 450" descr="Logo Pifi">
          <a:hlinkClick xmlns:r="http://schemas.openxmlformats.org/officeDocument/2006/relationships" r:id="rId267"/>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776" name="Picture 451" descr="Logo Pifi">
          <a:hlinkClick xmlns:r="http://schemas.openxmlformats.org/officeDocument/2006/relationships" r:id="rId268"/>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777" name="Picture 452" descr="Logo Pifi">
          <a:hlinkClick xmlns:r="http://schemas.openxmlformats.org/officeDocument/2006/relationships" r:id="rId269"/>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778" name="Picture 453" descr="Logo Pifi">
          <a:hlinkClick xmlns:r="http://schemas.openxmlformats.org/officeDocument/2006/relationships" r:id="rId270"/>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779" name="Picture 454" descr="Logo Pifi">
          <a:hlinkClick xmlns:r="http://schemas.openxmlformats.org/officeDocument/2006/relationships" r:id="rId271"/>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780" name="Picture 455" descr="Logo Pifi">
          <a:hlinkClick xmlns:r="http://schemas.openxmlformats.org/officeDocument/2006/relationships" r:id="rId272"/>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781" name="Picture 456" descr="Logo Pifi">
          <a:hlinkClick xmlns:r="http://schemas.openxmlformats.org/officeDocument/2006/relationships" r:id="rId273"/>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782" name="Picture 457" descr="Logo Pifi">
          <a:hlinkClick xmlns:r="http://schemas.openxmlformats.org/officeDocument/2006/relationships" r:id="rId274"/>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783" name="Picture 458" descr="Logo Pifi">
          <a:hlinkClick xmlns:r="http://schemas.openxmlformats.org/officeDocument/2006/relationships" r:id="rId275"/>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784" name="Picture 459" descr="Logo Pifi">
          <a:hlinkClick xmlns:r="http://schemas.openxmlformats.org/officeDocument/2006/relationships" r:id="rId276"/>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785" name="Picture 460" descr="Logo Pifi">
          <a:hlinkClick xmlns:r="http://schemas.openxmlformats.org/officeDocument/2006/relationships" r:id="rId277"/>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786" name="Picture 461" descr="Logo Pifi">
          <a:hlinkClick xmlns:r="http://schemas.openxmlformats.org/officeDocument/2006/relationships" r:id="rId278"/>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787" name="Picture 462" descr="Logo Pifi">
          <a:hlinkClick xmlns:r="http://schemas.openxmlformats.org/officeDocument/2006/relationships" r:id="rId279"/>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788" name="Picture 463" descr="Logo Pifi">
          <a:hlinkClick xmlns:r="http://schemas.openxmlformats.org/officeDocument/2006/relationships" r:id="rId280"/>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789" name="Picture 464" descr="Logo Pifi">
          <a:hlinkClick xmlns:r="http://schemas.openxmlformats.org/officeDocument/2006/relationships" r:id="rId281"/>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790" name="Picture 465" descr="Logo Pifi">
          <a:hlinkClick xmlns:r="http://schemas.openxmlformats.org/officeDocument/2006/relationships" r:id="rId282"/>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791" name="Picture 466" descr="Logo Pifi">
          <a:hlinkClick xmlns:r="http://schemas.openxmlformats.org/officeDocument/2006/relationships" r:id="rId283"/>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792" name="Picture 467" descr="Logo Pifi">
          <a:hlinkClick xmlns:r="http://schemas.openxmlformats.org/officeDocument/2006/relationships" r:id="rId284"/>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793" name="Picture 468" descr="Logo Pifi">
          <a:hlinkClick xmlns:r="http://schemas.openxmlformats.org/officeDocument/2006/relationships" r:id="rId285"/>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794" name="Picture 469" descr="Logo Pifi">
          <a:hlinkClick xmlns:r="http://schemas.openxmlformats.org/officeDocument/2006/relationships" r:id="rId286"/>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795" name="Picture 470" descr="Logo Pifi">
          <a:hlinkClick xmlns:r="http://schemas.openxmlformats.org/officeDocument/2006/relationships" r:id="rId287"/>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796" name="Picture 471" descr="Logo Pifi">
          <a:hlinkClick xmlns:r="http://schemas.openxmlformats.org/officeDocument/2006/relationships" r:id="rId288"/>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797" name="Picture 472" descr="Logo Pifi">
          <a:hlinkClick xmlns:r="http://schemas.openxmlformats.org/officeDocument/2006/relationships" r:id="rId289"/>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798" name="Picture 473" descr="Logo Pifi">
          <a:hlinkClick xmlns:r="http://schemas.openxmlformats.org/officeDocument/2006/relationships" r:id="rId290"/>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799" name="Picture 474" descr="Logo Pifi">
          <a:hlinkClick xmlns:r="http://schemas.openxmlformats.org/officeDocument/2006/relationships" r:id="rId291"/>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800" name="Picture 475" descr="Logo Pifi">
          <a:hlinkClick xmlns:r="http://schemas.openxmlformats.org/officeDocument/2006/relationships" r:id="rId292"/>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801" name="Picture 476" descr="Logo Pifi">
          <a:hlinkClick xmlns:r="http://schemas.openxmlformats.org/officeDocument/2006/relationships" r:id="rId293"/>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802" name="Picture 477" descr="Logo Pifi">
          <a:hlinkClick xmlns:r="http://schemas.openxmlformats.org/officeDocument/2006/relationships" r:id="rId294"/>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803" name="Picture 478" descr="Logo Pifi">
          <a:hlinkClick xmlns:r="http://schemas.openxmlformats.org/officeDocument/2006/relationships" r:id="rId295"/>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804" name="Picture 479" descr="Logo Pifi">
          <a:hlinkClick xmlns:r="http://schemas.openxmlformats.org/officeDocument/2006/relationships" r:id="rId296"/>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805" name="Picture 480" descr="Logo Pifi">
          <a:hlinkClick xmlns:r="http://schemas.openxmlformats.org/officeDocument/2006/relationships" r:id="rId297"/>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806" name="Picture 481" descr="Logo Pifi">
          <a:hlinkClick xmlns:r="http://schemas.openxmlformats.org/officeDocument/2006/relationships" r:id="rId298"/>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807" name="Picture 482" descr="Logo Pifi">
          <a:hlinkClick xmlns:r="http://schemas.openxmlformats.org/officeDocument/2006/relationships" r:id="rId299"/>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808" name="Picture 483" descr="Logo Pifi">
          <a:hlinkClick xmlns:r="http://schemas.openxmlformats.org/officeDocument/2006/relationships" r:id="rId300"/>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809" name="Picture 484" descr="Logo Pifi">
          <a:hlinkClick xmlns:r="http://schemas.openxmlformats.org/officeDocument/2006/relationships" r:id="rId301"/>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810" name="Picture 485" descr="Logo Pifi">
          <a:hlinkClick xmlns:r="http://schemas.openxmlformats.org/officeDocument/2006/relationships" r:id="rId302"/>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811" name="Picture 486" descr="Logo Pifi">
          <a:hlinkClick xmlns:r="http://schemas.openxmlformats.org/officeDocument/2006/relationships" r:id="rId303"/>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812" name="Picture 487" descr="Logo Pifi">
          <a:hlinkClick xmlns:r="http://schemas.openxmlformats.org/officeDocument/2006/relationships" r:id="rId304"/>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813" name="Picture 488" descr="Logo Pifi">
          <a:hlinkClick xmlns:r="http://schemas.openxmlformats.org/officeDocument/2006/relationships" r:id="rId305"/>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814" name="Picture 489" descr="Logo Pifi">
          <a:hlinkClick xmlns:r="http://schemas.openxmlformats.org/officeDocument/2006/relationships" r:id="rId306"/>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815" name="Picture 490" descr="Logo Pifi">
          <a:hlinkClick xmlns:r="http://schemas.openxmlformats.org/officeDocument/2006/relationships" r:id="rId307"/>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816" name="Picture 491" descr="Logo Pifi">
          <a:hlinkClick xmlns:r="http://schemas.openxmlformats.org/officeDocument/2006/relationships" r:id="rId308"/>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817" name="Picture 492" descr="Logo Pifi">
          <a:hlinkClick xmlns:r="http://schemas.openxmlformats.org/officeDocument/2006/relationships" r:id="rId309"/>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818" name="Picture 493" descr="Logo Pifi">
          <a:hlinkClick xmlns:r="http://schemas.openxmlformats.org/officeDocument/2006/relationships" r:id="rId310"/>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819" name="Picture 494" descr="Logo Pifi">
          <a:hlinkClick xmlns:r="http://schemas.openxmlformats.org/officeDocument/2006/relationships" r:id="rId311"/>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sp macro="" textlink="">
      <xdr:nvSpPr>
        <xdr:cNvPr id="121820" name="Line 495"/>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21" name="Line 496"/>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22" name="Line 497"/>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23" name="Line 498"/>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24" name="Line 499"/>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25" name="Line 500"/>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26" name="Line 501"/>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27" name="Line 502"/>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28" name="Line 503"/>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29" name="Line 504"/>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30" name="Line 505"/>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31" name="Line 506"/>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32" name="Line 507"/>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33" name="Line 508"/>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34" name="Line 509"/>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35" name="Line 510"/>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36" name="Line 511"/>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37" name="Line 512"/>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38" name="Line 513"/>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39" name="Line 514"/>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40" name="Line 515"/>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41" name="Line 516"/>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42" name="Line 517"/>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43" name="Line 518"/>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44" name="Line 519"/>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45" name="Line 520"/>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46" name="Line 521"/>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47" name="Line 522"/>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48" name="Line 523"/>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49" name="Line 524"/>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50" name="Line 525"/>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51" name="Line 526"/>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52" name="Line 527"/>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53" name="Line 528"/>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54" name="Line 529"/>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55" name="Line 530"/>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56" name="Line 531"/>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57" name="Line 532"/>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58" name="Line 533"/>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59" name="Line 534"/>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60" name="Line 535"/>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61" name="Line 536"/>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62" name="Line 537"/>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63" name="Line 538"/>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64" name="Line 539"/>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65" name="Line 540"/>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66" name="Line 541"/>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67" name="Line 542"/>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68" name="Line 543"/>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69" name="Line 544"/>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70" name="Line 545"/>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71" name="Line 546"/>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72" name="Line 547"/>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73" name="Line 548"/>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74" name="Line 549"/>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75" name="Line 550"/>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76" name="Line 551"/>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77" name="Line 552"/>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78" name="Line 553"/>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79" name="Line 554"/>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80" name="Line 555"/>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81" name="Line 556"/>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82" name="Line 557"/>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83" name="Line 558"/>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84" name="Line 559"/>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85" name="Line 560"/>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86" name="Line 561"/>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87" name="Line 562"/>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88" name="Line 563"/>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89" name="Line 564"/>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90" name="Line 565"/>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891" name="Line 566"/>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pic>
      <xdr:nvPicPr>
        <xdr:cNvPr id="121892" name="Picture 567" descr="Logo Pifi">
          <a:hlinkClick xmlns:r="http://schemas.openxmlformats.org/officeDocument/2006/relationships" r:id="rId312"/>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893" name="Picture 568" descr="Logo Pifi">
          <a:hlinkClick xmlns:r="http://schemas.openxmlformats.org/officeDocument/2006/relationships" r:id="rId313"/>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894" name="Picture 569" descr="Logo Pifi">
          <a:hlinkClick xmlns:r="http://schemas.openxmlformats.org/officeDocument/2006/relationships" r:id="rId314"/>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895" name="Picture 570" descr="Logo Pifi">
          <a:hlinkClick xmlns:r="http://schemas.openxmlformats.org/officeDocument/2006/relationships" r:id="rId315"/>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896" name="Picture 571" descr="Logo Pifi">
          <a:hlinkClick xmlns:r="http://schemas.openxmlformats.org/officeDocument/2006/relationships" r:id="rId316"/>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897" name="Picture 572" descr="Logo Pifi">
          <a:hlinkClick xmlns:r="http://schemas.openxmlformats.org/officeDocument/2006/relationships" r:id="rId317"/>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898" name="Picture 573" descr="Logo Pifi">
          <a:hlinkClick xmlns:r="http://schemas.openxmlformats.org/officeDocument/2006/relationships" r:id="rId318"/>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899" name="Picture 574" descr="Logo Pifi">
          <a:hlinkClick xmlns:r="http://schemas.openxmlformats.org/officeDocument/2006/relationships" r:id="rId319"/>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00" name="Picture 575" descr="Logo Pifi">
          <a:hlinkClick xmlns:r="http://schemas.openxmlformats.org/officeDocument/2006/relationships" r:id="rId320"/>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01" name="Picture 576" descr="Logo Pifi">
          <a:hlinkClick xmlns:r="http://schemas.openxmlformats.org/officeDocument/2006/relationships" r:id="rId321"/>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02" name="Picture 577" descr="Logo Pifi">
          <a:hlinkClick xmlns:r="http://schemas.openxmlformats.org/officeDocument/2006/relationships" r:id="rId322"/>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03" name="Picture 578" descr="Logo Pifi">
          <a:hlinkClick xmlns:r="http://schemas.openxmlformats.org/officeDocument/2006/relationships" r:id="rId323"/>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04" name="Picture 579" descr="Logo Pifi">
          <a:hlinkClick xmlns:r="http://schemas.openxmlformats.org/officeDocument/2006/relationships" r:id="rId324"/>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05" name="Picture 580" descr="Logo Pifi">
          <a:hlinkClick xmlns:r="http://schemas.openxmlformats.org/officeDocument/2006/relationships" r:id="rId325"/>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06" name="Picture 581" descr="Logo Pifi">
          <a:hlinkClick xmlns:r="http://schemas.openxmlformats.org/officeDocument/2006/relationships" r:id="rId326"/>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07" name="Picture 582" descr="Logo Pifi">
          <a:hlinkClick xmlns:r="http://schemas.openxmlformats.org/officeDocument/2006/relationships" r:id="rId327"/>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08" name="Picture 583" descr="Logo Pifi">
          <a:hlinkClick xmlns:r="http://schemas.openxmlformats.org/officeDocument/2006/relationships" r:id="rId328"/>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09" name="Picture 584" descr="Logo Pifi">
          <a:hlinkClick xmlns:r="http://schemas.openxmlformats.org/officeDocument/2006/relationships" r:id="rId329"/>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10" name="Picture 585" descr="Logo Pifi">
          <a:hlinkClick xmlns:r="http://schemas.openxmlformats.org/officeDocument/2006/relationships" r:id="rId330"/>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11" name="Picture 586" descr="Logo Pifi">
          <a:hlinkClick xmlns:r="http://schemas.openxmlformats.org/officeDocument/2006/relationships" r:id="rId331"/>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12" name="Picture 587" descr="Logo Pifi">
          <a:hlinkClick xmlns:r="http://schemas.openxmlformats.org/officeDocument/2006/relationships" r:id="rId332"/>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13" name="Picture 588" descr="Logo Pifi">
          <a:hlinkClick xmlns:r="http://schemas.openxmlformats.org/officeDocument/2006/relationships" r:id="rId333"/>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14" name="Picture 589" descr="Logo Pifi">
          <a:hlinkClick xmlns:r="http://schemas.openxmlformats.org/officeDocument/2006/relationships" r:id="rId334"/>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15" name="Picture 590" descr="Logo Pifi">
          <a:hlinkClick xmlns:r="http://schemas.openxmlformats.org/officeDocument/2006/relationships" r:id="rId335"/>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16" name="Picture 591" descr="Logo Pifi">
          <a:hlinkClick xmlns:r="http://schemas.openxmlformats.org/officeDocument/2006/relationships" r:id="rId336"/>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17" name="Picture 592" descr="Logo Pifi">
          <a:hlinkClick xmlns:r="http://schemas.openxmlformats.org/officeDocument/2006/relationships" r:id="rId337"/>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18" name="Picture 593" descr="Logo Pifi">
          <a:hlinkClick xmlns:r="http://schemas.openxmlformats.org/officeDocument/2006/relationships" r:id="rId338"/>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19" name="Picture 594" descr="Logo Pifi">
          <a:hlinkClick xmlns:r="http://schemas.openxmlformats.org/officeDocument/2006/relationships" r:id="rId339"/>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20" name="Picture 595" descr="Logo Pifi">
          <a:hlinkClick xmlns:r="http://schemas.openxmlformats.org/officeDocument/2006/relationships" r:id="rId340"/>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21" name="Picture 596" descr="Logo Pifi">
          <a:hlinkClick xmlns:r="http://schemas.openxmlformats.org/officeDocument/2006/relationships" r:id="rId341"/>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22" name="Picture 597" descr="Logo Pifi">
          <a:hlinkClick xmlns:r="http://schemas.openxmlformats.org/officeDocument/2006/relationships" r:id="rId342"/>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23" name="Picture 598" descr="Logo Pifi">
          <a:hlinkClick xmlns:r="http://schemas.openxmlformats.org/officeDocument/2006/relationships" r:id="rId343"/>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24" name="Picture 599" descr="Logo Pifi">
          <a:hlinkClick xmlns:r="http://schemas.openxmlformats.org/officeDocument/2006/relationships" r:id="rId344"/>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25" name="Picture 600" descr="Logo Pifi">
          <a:hlinkClick xmlns:r="http://schemas.openxmlformats.org/officeDocument/2006/relationships" r:id="rId345"/>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26" name="Picture 601" descr="Logo Pifi">
          <a:hlinkClick xmlns:r="http://schemas.openxmlformats.org/officeDocument/2006/relationships" r:id="rId346"/>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27" name="Picture 602" descr="Logo Pifi">
          <a:hlinkClick xmlns:r="http://schemas.openxmlformats.org/officeDocument/2006/relationships" r:id="rId347"/>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sp macro="" textlink="">
      <xdr:nvSpPr>
        <xdr:cNvPr id="121928" name="Line 604"/>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929" name="Line 605"/>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930" name="Line 606"/>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931" name="Line 607"/>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932" name="Line 608"/>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933" name="Line 609"/>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934" name="Line 610"/>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935" name="Line 611"/>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936" name="Line 612"/>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937" name="Line 613"/>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938" name="Line 614"/>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939" name="Line 615"/>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940" name="Line 616"/>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941" name="Line 617"/>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942" name="Line 618"/>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943" name="Line 619"/>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pic>
      <xdr:nvPicPr>
        <xdr:cNvPr id="121944" name="Picture 620" descr="Logo Pifi">
          <a:hlinkClick xmlns:r="http://schemas.openxmlformats.org/officeDocument/2006/relationships" r:id="rId348"/>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45" name="Picture 621" descr="Logo Pifi">
          <a:hlinkClick xmlns:r="http://schemas.openxmlformats.org/officeDocument/2006/relationships" r:id="rId349"/>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46" name="Picture 622" descr="Logo Pifi">
          <a:hlinkClick xmlns:r="http://schemas.openxmlformats.org/officeDocument/2006/relationships" r:id="rId350"/>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47" name="Picture 623" descr="Logo Pifi">
          <a:hlinkClick xmlns:r="http://schemas.openxmlformats.org/officeDocument/2006/relationships" r:id="rId351"/>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48" name="Picture 624" descr="Logo Pifi">
          <a:hlinkClick xmlns:r="http://schemas.openxmlformats.org/officeDocument/2006/relationships" r:id="rId352"/>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49" name="Picture 625" descr="Logo Pifi">
          <a:hlinkClick xmlns:r="http://schemas.openxmlformats.org/officeDocument/2006/relationships" r:id="rId353"/>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50" name="Picture 626" descr="Logo Pifi">
          <a:hlinkClick xmlns:r="http://schemas.openxmlformats.org/officeDocument/2006/relationships" r:id="rId354"/>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51" name="Picture 627" descr="Logo Pifi">
          <a:hlinkClick xmlns:r="http://schemas.openxmlformats.org/officeDocument/2006/relationships" r:id="rId355"/>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52" name="Picture 628" descr="Logo Pifi">
          <a:hlinkClick xmlns:r="http://schemas.openxmlformats.org/officeDocument/2006/relationships" r:id="rId356"/>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53" name="Picture 629" descr="Logo Pifi">
          <a:hlinkClick xmlns:r="http://schemas.openxmlformats.org/officeDocument/2006/relationships" r:id="rId357"/>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54" name="Picture 630" descr="Logo Pifi">
          <a:hlinkClick xmlns:r="http://schemas.openxmlformats.org/officeDocument/2006/relationships" r:id="rId358"/>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55" name="Picture 631" descr="Logo Pifi">
          <a:hlinkClick xmlns:r="http://schemas.openxmlformats.org/officeDocument/2006/relationships" r:id="rId359"/>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56" name="Picture 632" descr="Logo Pifi">
          <a:hlinkClick xmlns:r="http://schemas.openxmlformats.org/officeDocument/2006/relationships" r:id="rId360"/>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57" name="Picture 633" descr="Logo Pifi">
          <a:hlinkClick xmlns:r="http://schemas.openxmlformats.org/officeDocument/2006/relationships" r:id="rId361"/>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58" name="Picture 634" descr="Logo Pifi">
          <a:hlinkClick xmlns:r="http://schemas.openxmlformats.org/officeDocument/2006/relationships" r:id="rId362"/>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59" name="Picture 635" descr="Logo Pifi">
          <a:hlinkClick xmlns:r="http://schemas.openxmlformats.org/officeDocument/2006/relationships" r:id="rId363"/>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60" name="Picture 636" descr="Logo Pifi">
          <a:hlinkClick xmlns:r="http://schemas.openxmlformats.org/officeDocument/2006/relationships" r:id="rId364"/>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61" name="Picture 637" descr="Logo Pifi">
          <a:hlinkClick xmlns:r="http://schemas.openxmlformats.org/officeDocument/2006/relationships" r:id="rId365"/>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62" name="Picture 638" descr="Logo Pifi">
          <a:hlinkClick xmlns:r="http://schemas.openxmlformats.org/officeDocument/2006/relationships" r:id="rId366"/>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63" name="Picture 639" descr="Logo Pifi">
          <a:hlinkClick xmlns:r="http://schemas.openxmlformats.org/officeDocument/2006/relationships" r:id="rId367"/>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64" name="Picture 640" descr="Logo Pifi">
          <a:hlinkClick xmlns:r="http://schemas.openxmlformats.org/officeDocument/2006/relationships" r:id="rId368"/>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65" name="Picture 641" descr="Logo Pifi">
          <a:hlinkClick xmlns:r="http://schemas.openxmlformats.org/officeDocument/2006/relationships" r:id="rId369"/>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66" name="Picture 642" descr="Logo Pifi">
          <a:hlinkClick xmlns:r="http://schemas.openxmlformats.org/officeDocument/2006/relationships" r:id="rId370"/>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67" name="Picture 643" descr="Logo Pifi">
          <a:hlinkClick xmlns:r="http://schemas.openxmlformats.org/officeDocument/2006/relationships" r:id="rId371"/>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68" name="Picture 644" descr="Logo Pifi">
          <a:hlinkClick xmlns:r="http://schemas.openxmlformats.org/officeDocument/2006/relationships" r:id="rId372"/>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69" name="Picture 645" descr="Logo Pifi">
          <a:hlinkClick xmlns:r="http://schemas.openxmlformats.org/officeDocument/2006/relationships" r:id="rId373"/>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70" name="Picture 646" descr="Logo Pifi">
          <a:hlinkClick xmlns:r="http://schemas.openxmlformats.org/officeDocument/2006/relationships" r:id="rId374"/>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71" name="Picture 647" descr="Logo Pifi">
          <a:hlinkClick xmlns:r="http://schemas.openxmlformats.org/officeDocument/2006/relationships" r:id="rId375"/>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72" name="Picture 648" descr="Logo Pifi">
          <a:hlinkClick xmlns:r="http://schemas.openxmlformats.org/officeDocument/2006/relationships" r:id="rId376"/>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73" name="Picture 649" descr="Logo Pifi">
          <a:hlinkClick xmlns:r="http://schemas.openxmlformats.org/officeDocument/2006/relationships" r:id="rId377"/>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74" name="Picture 650" descr="Logo Pifi">
          <a:hlinkClick xmlns:r="http://schemas.openxmlformats.org/officeDocument/2006/relationships" r:id="rId378"/>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75" name="Picture 651" descr="Logo Pifi">
          <a:hlinkClick xmlns:r="http://schemas.openxmlformats.org/officeDocument/2006/relationships" r:id="rId379"/>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sp macro="" textlink="">
      <xdr:nvSpPr>
        <xdr:cNvPr id="121976" name="Line 652"/>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977" name="Line 653"/>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978" name="Line 654"/>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979" name="Line 655"/>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980" name="Line 656"/>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981" name="Line 657"/>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982" name="Line 658"/>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983" name="Line 659"/>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pic>
      <xdr:nvPicPr>
        <xdr:cNvPr id="121984" name="Picture 660" descr="Logo Pifi">
          <a:hlinkClick xmlns:r="http://schemas.openxmlformats.org/officeDocument/2006/relationships" r:id="rId380"/>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85" name="Picture 661" descr="Logo Pifi">
          <a:hlinkClick xmlns:r="http://schemas.openxmlformats.org/officeDocument/2006/relationships" r:id="rId381"/>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86" name="Picture 662" descr="Logo Pifi">
          <a:hlinkClick xmlns:r="http://schemas.openxmlformats.org/officeDocument/2006/relationships" r:id="rId382"/>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87" name="Picture 663" descr="Logo Pifi">
          <a:hlinkClick xmlns:r="http://schemas.openxmlformats.org/officeDocument/2006/relationships" r:id="rId383"/>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88" name="Picture 664" descr="Logo Pifi">
          <a:hlinkClick xmlns:r="http://schemas.openxmlformats.org/officeDocument/2006/relationships" r:id="rId384"/>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1989" name="Picture 665" descr="Logo Pifi">
          <a:hlinkClick xmlns:r="http://schemas.openxmlformats.org/officeDocument/2006/relationships" r:id="rId385"/>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sp macro="" textlink="">
      <xdr:nvSpPr>
        <xdr:cNvPr id="121990" name="Line 666"/>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991" name="Line 667"/>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992" name="Line 668"/>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993" name="Line 669"/>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994" name="Line 670"/>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995" name="Line 671"/>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996" name="Line 672"/>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997" name="Line 673"/>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998" name="Line 674"/>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1999" name="Line 675"/>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000" name="Line 676"/>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001" name="Line 677"/>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002" name="Line 678"/>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003" name="Line 679"/>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004" name="Line 680"/>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005" name="Line 681"/>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pic>
      <xdr:nvPicPr>
        <xdr:cNvPr id="122006" name="Picture 682" descr="Logo Pifi">
          <a:hlinkClick xmlns:r="http://schemas.openxmlformats.org/officeDocument/2006/relationships" r:id="rId386"/>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07" name="Picture 683" descr="Logo Pifi">
          <a:hlinkClick xmlns:r="http://schemas.openxmlformats.org/officeDocument/2006/relationships" r:id="rId387"/>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08" name="Picture 684" descr="Logo Pifi">
          <a:hlinkClick xmlns:r="http://schemas.openxmlformats.org/officeDocument/2006/relationships" r:id="rId388"/>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09" name="Picture 685" descr="Logo Pifi">
          <a:hlinkClick xmlns:r="http://schemas.openxmlformats.org/officeDocument/2006/relationships" r:id="rId389"/>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10" name="Picture 686" descr="Logo Pifi">
          <a:hlinkClick xmlns:r="http://schemas.openxmlformats.org/officeDocument/2006/relationships" r:id="rId390"/>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11" name="Picture 687" descr="Logo Pifi">
          <a:hlinkClick xmlns:r="http://schemas.openxmlformats.org/officeDocument/2006/relationships" r:id="rId391"/>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12" name="Picture 688" descr="Logo Pifi">
          <a:hlinkClick xmlns:r="http://schemas.openxmlformats.org/officeDocument/2006/relationships" r:id="rId392"/>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13" name="Picture 689" descr="Logo Pifi">
          <a:hlinkClick xmlns:r="http://schemas.openxmlformats.org/officeDocument/2006/relationships" r:id="rId393"/>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14" name="Picture 690" descr="Logo Pifi">
          <a:hlinkClick xmlns:r="http://schemas.openxmlformats.org/officeDocument/2006/relationships" r:id="rId394"/>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15" name="Picture 691" descr="Logo Pifi">
          <a:hlinkClick xmlns:r="http://schemas.openxmlformats.org/officeDocument/2006/relationships" r:id="rId395"/>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16" name="Picture 692" descr="Logo Pifi">
          <a:hlinkClick xmlns:r="http://schemas.openxmlformats.org/officeDocument/2006/relationships" r:id="rId396"/>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17" name="Picture 693" descr="Logo Pifi">
          <a:hlinkClick xmlns:r="http://schemas.openxmlformats.org/officeDocument/2006/relationships" r:id="rId397"/>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18" name="Picture 694" descr="Logo Pifi">
          <a:hlinkClick xmlns:r="http://schemas.openxmlformats.org/officeDocument/2006/relationships" r:id="rId398"/>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19" name="Picture 695" descr="Logo Pifi">
          <a:hlinkClick xmlns:r="http://schemas.openxmlformats.org/officeDocument/2006/relationships" r:id="rId399"/>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20" name="Picture 696" descr="Logo Pifi">
          <a:hlinkClick xmlns:r="http://schemas.openxmlformats.org/officeDocument/2006/relationships" r:id="rId400"/>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21" name="Picture 697" descr="Logo Pifi">
          <a:hlinkClick xmlns:r="http://schemas.openxmlformats.org/officeDocument/2006/relationships" r:id="rId401"/>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22" name="Picture 698" descr="Logo Pifi">
          <a:hlinkClick xmlns:r="http://schemas.openxmlformats.org/officeDocument/2006/relationships" r:id="rId402"/>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23" name="Picture 699" descr="Logo Pifi">
          <a:hlinkClick xmlns:r="http://schemas.openxmlformats.org/officeDocument/2006/relationships" r:id="rId403"/>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24" name="Picture 700" descr="Logo Pifi">
          <a:hlinkClick xmlns:r="http://schemas.openxmlformats.org/officeDocument/2006/relationships" r:id="rId404"/>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25" name="Picture 701" descr="Logo Pifi">
          <a:hlinkClick xmlns:r="http://schemas.openxmlformats.org/officeDocument/2006/relationships" r:id="rId405"/>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26" name="Picture 702" descr="Logo Pifi">
          <a:hlinkClick xmlns:r="http://schemas.openxmlformats.org/officeDocument/2006/relationships" r:id="rId406"/>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27" name="Picture 703" descr="Logo Pifi">
          <a:hlinkClick xmlns:r="http://schemas.openxmlformats.org/officeDocument/2006/relationships" r:id="rId407"/>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28" name="Picture 704" descr="Logo Pifi">
          <a:hlinkClick xmlns:r="http://schemas.openxmlformats.org/officeDocument/2006/relationships" r:id="rId408"/>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29" name="Picture 705" descr="Logo Pifi">
          <a:hlinkClick xmlns:r="http://schemas.openxmlformats.org/officeDocument/2006/relationships" r:id="rId409"/>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30" name="Picture 706" descr="Logo Pifi">
          <a:hlinkClick xmlns:r="http://schemas.openxmlformats.org/officeDocument/2006/relationships" r:id="rId410"/>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31" name="Picture 707" descr="Logo Pifi">
          <a:hlinkClick xmlns:r="http://schemas.openxmlformats.org/officeDocument/2006/relationships" r:id="rId411"/>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32" name="Picture 708" descr="Logo Pifi">
          <a:hlinkClick xmlns:r="http://schemas.openxmlformats.org/officeDocument/2006/relationships" r:id="rId412"/>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33" name="Picture 709" descr="Logo Pifi">
          <a:hlinkClick xmlns:r="http://schemas.openxmlformats.org/officeDocument/2006/relationships" r:id="rId413"/>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34" name="Picture 710" descr="Logo Pifi">
          <a:hlinkClick xmlns:r="http://schemas.openxmlformats.org/officeDocument/2006/relationships" r:id="rId414"/>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35" name="Picture 711" descr="Logo Pifi">
          <a:hlinkClick xmlns:r="http://schemas.openxmlformats.org/officeDocument/2006/relationships" r:id="rId415"/>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36" name="Picture 712" descr="Logo Pifi">
          <a:hlinkClick xmlns:r="http://schemas.openxmlformats.org/officeDocument/2006/relationships" r:id="rId416"/>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37" name="Picture 713" descr="Logo Pifi">
          <a:hlinkClick xmlns:r="http://schemas.openxmlformats.org/officeDocument/2006/relationships" r:id="rId417"/>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sp macro="" textlink="">
      <xdr:nvSpPr>
        <xdr:cNvPr id="122038" name="Line 714"/>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039" name="Line 715"/>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040" name="Line 716"/>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041" name="Line 717"/>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042" name="Line 718"/>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043" name="Line 719"/>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044" name="Line 720"/>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045" name="Line 721"/>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pic>
      <xdr:nvPicPr>
        <xdr:cNvPr id="122046" name="Picture 722" descr="Logo Pifi">
          <a:hlinkClick xmlns:r="http://schemas.openxmlformats.org/officeDocument/2006/relationships" r:id="rId418"/>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47" name="Picture 723" descr="Logo Pifi">
          <a:hlinkClick xmlns:r="http://schemas.openxmlformats.org/officeDocument/2006/relationships" r:id="rId419"/>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48" name="Picture 724" descr="Logo Pifi">
          <a:hlinkClick xmlns:r="http://schemas.openxmlformats.org/officeDocument/2006/relationships" r:id="rId420"/>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49" name="Picture 725" descr="Logo Pifi">
          <a:hlinkClick xmlns:r="http://schemas.openxmlformats.org/officeDocument/2006/relationships" r:id="rId421"/>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50" name="Picture 726" descr="Logo Pifi">
          <a:hlinkClick xmlns:r="http://schemas.openxmlformats.org/officeDocument/2006/relationships" r:id="rId422"/>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51" name="Picture 727" descr="Logo Pifi">
          <a:hlinkClick xmlns:r="http://schemas.openxmlformats.org/officeDocument/2006/relationships" r:id="rId423"/>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sp macro="" textlink="">
      <xdr:nvSpPr>
        <xdr:cNvPr id="122052" name="Line 728"/>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053" name="Line 729"/>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054" name="Line 730"/>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055" name="Line 731"/>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056" name="Line 732"/>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057" name="Line 733"/>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058" name="Line 734"/>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059" name="Line 735"/>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060" name="Line 736"/>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061" name="Line 737"/>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062" name="Line 738"/>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063" name="Line 739"/>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064" name="Line 740"/>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065" name="Line 741"/>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066" name="Line 742"/>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067" name="Line 743"/>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pic>
      <xdr:nvPicPr>
        <xdr:cNvPr id="122068" name="Picture 744" descr="Logo Pifi">
          <a:hlinkClick xmlns:r="http://schemas.openxmlformats.org/officeDocument/2006/relationships" r:id="rId424"/>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69" name="Picture 745" descr="Logo Pifi">
          <a:hlinkClick xmlns:r="http://schemas.openxmlformats.org/officeDocument/2006/relationships" r:id="rId425"/>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70" name="Picture 746" descr="Logo Pifi">
          <a:hlinkClick xmlns:r="http://schemas.openxmlformats.org/officeDocument/2006/relationships" r:id="rId426"/>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71" name="Picture 747" descr="Logo Pifi">
          <a:hlinkClick xmlns:r="http://schemas.openxmlformats.org/officeDocument/2006/relationships" r:id="rId427"/>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72" name="Picture 748" descr="Logo Pifi">
          <a:hlinkClick xmlns:r="http://schemas.openxmlformats.org/officeDocument/2006/relationships" r:id="rId428"/>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73" name="Picture 749" descr="Logo Pifi">
          <a:hlinkClick xmlns:r="http://schemas.openxmlformats.org/officeDocument/2006/relationships" r:id="rId429"/>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74" name="Picture 750" descr="Logo Pifi">
          <a:hlinkClick xmlns:r="http://schemas.openxmlformats.org/officeDocument/2006/relationships" r:id="rId430"/>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75" name="Picture 751" descr="Logo Pifi">
          <a:hlinkClick xmlns:r="http://schemas.openxmlformats.org/officeDocument/2006/relationships" r:id="rId431"/>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76" name="Picture 752" descr="Logo Pifi">
          <a:hlinkClick xmlns:r="http://schemas.openxmlformats.org/officeDocument/2006/relationships" r:id="rId432"/>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77" name="Picture 753" descr="Logo Pifi">
          <a:hlinkClick xmlns:r="http://schemas.openxmlformats.org/officeDocument/2006/relationships" r:id="rId433"/>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78" name="Picture 754" descr="Logo Pifi">
          <a:hlinkClick xmlns:r="http://schemas.openxmlformats.org/officeDocument/2006/relationships" r:id="rId434"/>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79" name="Picture 755" descr="Logo Pifi">
          <a:hlinkClick xmlns:r="http://schemas.openxmlformats.org/officeDocument/2006/relationships" r:id="rId435"/>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80" name="Picture 756" descr="Logo Pifi">
          <a:hlinkClick xmlns:r="http://schemas.openxmlformats.org/officeDocument/2006/relationships" r:id="rId436"/>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81" name="Picture 757" descr="Logo Pifi">
          <a:hlinkClick xmlns:r="http://schemas.openxmlformats.org/officeDocument/2006/relationships" r:id="rId437"/>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82" name="Picture 758" descr="Logo Pifi">
          <a:hlinkClick xmlns:r="http://schemas.openxmlformats.org/officeDocument/2006/relationships" r:id="rId438"/>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83" name="Picture 759" descr="Logo Pifi">
          <a:hlinkClick xmlns:r="http://schemas.openxmlformats.org/officeDocument/2006/relationships" r:id="rId439"/>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84" name="Picture 760" descr="Logo Pifi">
          <a:hlinkClick xmlns:r="http://schemas.openxmlformats.org/officeDocument/2006/relationships" r:id="rId440"/>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85" name="Picture 761" descr="Logo Pifi">
          <a:hlinkClick xmlns:r="http://schemas.openxmlformats.org/officeDocument/2006/relationships" r:id="rId441"/>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86" name="Picture 762" descr="Logo Pifi">
          <a:hlinkClick xmlns:r="http://schemas.openxmlformats.org/officeDocument/2006/relationships" r:id="rId442"/>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87" name="Picture 763" descr="Logo Pifi">
          <a:hlinkClick xmlns:r="http://schemas.openxmlformats.org/officeDocument/2006/relationships" r:id="rId443"/>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88" name="Picture 764" descr="Logo Pifi">
          <a:hlinkClick xmlns:r="http://schemas.openxmlformats.org/officeDocument/2006/relationships" r:id="rId444"/>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89" name="Picture 765" descr="Logo Pifi">
          <a:hlinkClick xmlns:r="http://schemas.openxmlformats.org/officeDocument/2006/relationships" r:id="rId445"/>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90" name="Picture 766" descr="Logo Pifi">
          <a:hlinkClick xmlns:r="http://schemas.openxmlformats.org/officeDocument/2006/relationships" r:id="rId446"/>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91" name="Picture 767" descr="Logo Pifi">
          <a:hlinkClick xmlns:r="http://schemas.openxmlformats.org/officeDocument/2006/relationships" r:id="rId447"/>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92" name="Picture 768" descr="Logo Pifi">
          <a:hlinkClick xmlns:r="http://schemas.openxmlformats.org/officeDocument/2006/relationships" r:id="rId448"/>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93" name="Picture 769" descr="Logo Pifi">
          <a:hlinkClick xmlns:r="http://schemas.openxmlformats.org/officeDocument/2006/relationships" r:id="rId449"/>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94" name="Picture 770" descr="Logo Pifi">
          <a:hlinkClick xmlns:r="http://schemas.openxmlformats.org/officeDocument/2006/relationships" r:id="rId450"/>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95" name="Picture 771" descr="Logo Pifi">
          <a:hlinkClick xmlns:r="http://schemas.openxmlformats.org/officeDocument/2006/relationships" r:id="rId451"/>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96" name="Picture 772" descr="Logo Pifi">
          <a:hlinkClick xmlns:r="http://schemas.openxmlformats.org/officeDocument/2006/relationships" r:id="rId452"/>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97" name="Picture 773" descr="Logo Pifi">
          <a:hlinkClick xmlns:r="http://schemas.openxmlformats.org/officeDocument/2006/relationships" r:id="rId453"/>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98" name="Picture 774" descr="Logo Pifi">
          <a:hlinkClick xmlns:r="http://schemas.openxmlformats.org/officeDocument/2006/relationships" r:id="rId454"/>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099" name="Picture 775" descr="Logo Pifi">
          <a:hlinkClick xmlns:r="http://schemas.openxmlformats.org/officeDocument/2006/relationships" r:id="rId455"/>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sp macro="" textlink="">
      <xdr:nvSpPr>
        <xdr:cNvPr id="122100" name="Line 776"/>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101" name="Line 777"/>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102" name="Line 778"/>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103" name="Line 779"/>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104" name="Line 780"/>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105" name="Line 781"/>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106" name="Line 782"/>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107" name="Line 783"/>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pic>
      <xdr:nvPicPr>
        <xdr:cNvPr id="122108" name="Picture 784" descr="Logo Pifi">
          <a:hlinkClick xmlns:r="http://schemas.openxmlformats.org/officeDocument/2006/relationships" r:id="rId456"/>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109" name="Picture 785" descr="Logo Pifi">
          <a:hlinkClick xmlns:r="http://schemas.openxmlformats.org/officeDocument/2006/relationships" r:id="rId457"/>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110" name="Picture 786" descr="Logo Pifi">
          <a:hlinkClick xmlns:r="http://schemas.openxmlformats.org/officeDocument/2006/relationships" r:id="rId458"/>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111" name="Picture 787" descr="Logo Pifi">
          <a:hlinkClick xmlns:r="http://schemas.openxmlformats.org/officeDocument/2006/relationships" r:id="rId459"/>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112" name="Picture 788" descr="Logo Pifi">
          <a:hlinkClick xmlns:r="http://schemas.openxmlformats.org/officeDocument/2006/relationships" r:id="rId460"/>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113" name="Picture 789" descr="Logo Pifi">
          <a:hlinkClick xmlns:r="http://schemas.openxmlformats.org/officeDocument/2006/relationships" r:id="rId461"/>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sp macro="" textlink="">
      <xdr:nvSpPr>
        <xdr:cNvPr id="122114" name="Line 790"/>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115" name="Line 791"/>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116" name="Line 792"/>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117" name="Line 793"/>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118" name="Line 794"/>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119" name="Line 795"/>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120" name="Line 796"/>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121" name="Line 797"/>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122" name="Line 798"/>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123" name="Line 799"/>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124" name="Line 800"/>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125" name="Line 801"/>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126" name="Line 802"/>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127" name="Line 803"/>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128" name="Line 804"/>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129" name="Line 805"/>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pic>
      <xdr:nvPicPr>
        <xdr:cNvPr id="122130" name="Picture 806" descr="Logo Pifi">
          <a:hlinkClick xmlns:r="http://schemas.openxmlformats.org/officeDocument/2006/relationships" r:id="rId462"/>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131" name="Picture 807" descr="Logo Pifi">
          <a:hlinkClick xmlns:r="http://schemas.openxmlformats.org/officeDocument/2006/relationships" r:id="rId463"/>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132" name="Picture 808" descr="Logo Pifi">
          <a:hlinkClick xmlns:r="http://schemas.openxmlformats.org/officeDocument/2006/relationships" r:id="rId464"/>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133" name="Picture 809" descr="Logo Pifi">
          <a:hlinkClick xmlns:r="http://schemas.openxmlformats.org/officeDocument/2006/relationships" r:id="rId465"/>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134" name="Picture 810" descr="Logo Pifi">
          <a:hlinkClick xmlns:r="http://schemas.openxmlformats.org/officeDocument/2006/relationships" r:id="rId466"/>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135" name="Picture 811" descr="Logo Pifi">
          <a:hlinkClick xmlns:r="http://schemas.openxmlformats.org/officeDocument/2006/relationships" r:id="rId467"/>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136" name="Picture 812" descr="Logo Pifi">
          <a:hlinkClick xmlns:r="http://schemas.openxmlformats.org/officeDocument/2006/relationships" r:id="rId468"/>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137" name="Picture 813" descr="Logo Pifi">
          <a:hlinkClick xmlns:r="http://schemas.openxmlformats.org/officeDocument/2006/relationships" r:id="rId469"/>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138" name="Picture 814" descr="Logo Pifi">
          <a:hlinkClick xmlns:r="http://schemas.openxmlformats.org/officeDocument/2006/relationships" r:id="rId470"/>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139" name="Picture 815" descr="Logo Pifi">
          <a:hlinkClick xmlns:r="http://schemas.openxmlformats.org/officeDocument/2006/relationships" r:id="rId471"/>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140" name="Picture 816" descr="Logo Pifi">
          <a:hlinkClick xmlns:r="http://schemas.openxmlformats.org/officeDocument/2006/relationships" r:id="rId472"/>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141" name="Picture 817" descr="Logo Pifi">
          <a:hlinkClick xmlns:r="http://schemas.openxmlformats.org/officeDocument/2006/relationships" r:id="rId473"/>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142" name="Picture 818" descr="Logo Pifi">
          <a:hlinkClick xmlns:r="http://schemas.openxmlformats.org/officeDocument/2006/relationships" r:id="rId474"/>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143" name="Picture 819" descr="Logo Pifi">
          <a:hlinkClick xmlns:r="http://schemas.openxmlformats.org/officeDocument/2006/relationships" r:id="rId475"/>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144" name="Picture 820" descr="Logo Pifi">
          <a:hlinkClick xmlns:r="http://schemas.openxmlformats.org/officeDocument/2006/relationships" r:id="rId476"/>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145" name="Picture 821" descr="Logo Pifi">
          <a:hlinkClick xmlns:r="http://schemas.openxmlformats.org/officeDocument/2006/relationships" r:id="rId477"/>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146" name="Picture 822" descr="Logo Pifi">
          <a:hlinkClick xmlns:r="http://schemas.openxmlformats.org/officeDocument/2006/relationships" r:id="rId478"/>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147" name="Picture 823" descr="Logo Pifi">
          <a:hlinkClick xmlns:r="http://schemas.openxmlformats.org/officeDocument/2006/relationships" r:id="rId479"/>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148" name="Picture 824" descr="Logo Pifi">
          <a:hlinkClick xmlns:r="http://schemas.openxmlformats.org/officeDocument/2006/relationships" r:id="rId480"/>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149" name="Picture 825" descr="Logo Pifi">
          <a:hlinkClick xmlns:r="http://schemas.openxmlformats.org/officeDocument/2006/relationships" r:id="rId481"/>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150" name="Picture 826" descr="Logo Pifi">
          <a:hlinkClick xmlns:r="http://schemas.openxmlformats.org/officeDocument/2006/relationships" r:id="rId482"/>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151" name="Picture 827" descr="Logo Pifi">
          <a:hlinkClick xmlns:r="http://schemas.openxmlformats.org/officeDocument/2006/relationships" r:id="rId483"/>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152" name="Picture 828" descr="Logo Pifi">
          <a:hlinkClick xmlns:r="http://schemas.openxmlformats.org/officeDocument/2006/relationships" r:id="rId484"/>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153" name="Picture 829" descr="Logo Pifi">
          <a:hlinkClick xmlns:r="http://schemas.openxmlformats.org/officeDocument/2006/relationships" r:id="rId485"/>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154" name="Picture 830" descr="Logo Pifi">
          <a:hlinkClick xmlns:r="http://schemas.openxmlformats.org/officeDocument/2006/relationships" r:id="rId486"/>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155" name="Picture 831" descr="Logo Pifi">
          <a:hlinkClick xmlns:r="http://schemas.openxmlformats.org/officeDocument/2006/relationships" r:id="rId487"/>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156" name="Picture 832" descr="Logo Pifi">
          <a:hlinkClick xmlns:r="http://schemas.openxmlformats.org/officeDocument/2006/relationships" r:id="rId488"/>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157" name="Picture 833" descr="Logo Pifi">
          <a:hlinkClick xmlns:r="http://schemas.openxmlformats.org/officeDocument/2006/relationships" r:id="rId489"/>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158" name="Picture 834" descr="Logo Pifi">
          <a:hlinkClick xmlns:r="http://schemas.openxmlformats.org/officeDocument/2006/relationships" r:id="rId490"/>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159" name="Picture 835" descr="Logo Pifi">
          <a:hlinkClick xmlns:r="http://schemas.openxmlformats.org/officeDocument/2006/relationships" r:id="rId491"/>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160" name="Picture 836" descr="Logo Pifi">
          <a:hlinkClick xmlns:r="http://schemas.openxmlformats.org/officeDocument/2006/relationships" r:id="rId492"/>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161" name="Picture 837" descr="Logo Pifi">
          <a:hlinkClick xmlns:r="http://schemas.openxmlformats.org/officeDocument/2006/relationships" r:id="rId493"/>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sp macro="" textlink="">
      <xdr:nvSpPr>
        <xdr:cNvPr id="122162" name="Line 838"/>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163" name="Line 839"/>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164" name="Line 840"/>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165" name="Line 841"/>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166" name="Line 842"/>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167" name="Line 843"/>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168" name="Line 844"/>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169" name="Line 845"/>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pic>
      <xdr:nvPicPr>
        <xdr:cNvPr id="122170" name="Picture 846" descr="Logo Pifi">
          <a:hlinkClick xmlns:r="http://schemas.openxmlformats.org/officeDocument/2006/relationships" r:id="rId494"/>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171" name="Picture 847" descr="Logo Pifi">
          <a:hlinkClick xmlns:r="http://schemas.openxmlformats.org/officeDocument/2006/relationships" r:id="rId495"/>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172" name="Picture 848" descr="Logo Pifi">
          <a:hlinkClick xmlns:r="http://schemas.openxmlformats.org/officeDocument/2006/relationships" r:id="rId496"/>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173" name="Picture 849" descr="Logo Pifi">
          <a:hlinkClick xmlns:r="http://schemas.openxmlformats.org/officeDocument/2006/relationships" r:id="rId497"/>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174" name="Picture 850" descr="Logo Pifi">
          <a:hlinkClick xmlns:r="http://schemas.openxmlformats.org/officeDocument/2006/relationships" r:id="rId498"/>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72</xdr:row>
      <xdr:rowOff>0</xdr:rowOff>
    </xdr:from>
    <xdr:to>
      <xdr:col>0</xdr:col>
      <xdr:colOff>0</xdr:colOff>
      <xdr:row>72</xdr:row>
      <xdr:rowOff>0</xdr:rowOff>
    </xdr:to>
    <xdr:pic>
      <xdr:nvPicPr>
        <xdr:cNvPr id="122175" name="Picture 851" descr="Logo Pifi">
          <a:hlinkClick xmlns:r="http://schemas.openxmlformats.org/officeDocument/2006/relationships" r:id="rId499"/>
        </xdr:cNvPr>
        <xdr:cNvPicPr>
          <a:picLocks noChangeAspect="1" noChangeArrowheads="1"/>
        </xdr:cNvPicPr>
      </xdr:nvPicPr>
      <xdr:blipFill>
        <a:blip xmlns:r="http://schemas.openxmlformats.org/officeDocument/2006/relationships" r:embed="rId2"/>
        <a:srcRect/>
        <a:stretch>
          <a:fillRect/>
        </a:stretch>
      </xdr:blipFill>
      <xdr:spPr bwMode="auto">
        <a:xfrm>
          <a:off x="0" y="12449175"/>
          <a:ext cx="0" cy="0"/>
        </a:xfrm>
        <a:prstGeom prst="rect">
          <a:avLst/>
        </a:prstGeom>
        <a:noFill/>
        <a:ln w="9525">
          <a:noFill/>
          <a:miter lim="800000"/>
          <a:headEnd/>
          <a:tailEnd/>
        </a:ln>
      </xdr:spPr>
    </xdr:pic>
    <xdr:clientData/>
  </xdr:twoCellAnchor>
  <xdr:twoCellAnchor>
    <xdr:from>
      <xdr:col>0</xdr:col>
      <xdr:colOff>0</xdr:colOff>
      <xdr:row>0</xdr:row>
      <xdr:rowOff>0</xdr:rowOff>
    </xdr:from>
    <xdr:to>
      <xdr:col>0</xdr:col>
      <xdr:colOff>3038475</xdr:colOff>
      <xdr:row>4</xdr:row>
      <xdr:rowOff>142875</xdr:rowOff>
    </xdr:to>
    <xdr:pic>
      <xdr:nvPicPr>
        <xdr:cNvPr id="122176" name="Picture 853" descr="Logo Pifi"/>
        <xdr:cNvPicPr>
          <a:picLocks noChangeArrowheads="1"/>
        </xdr:cNvPicPr>
      </xdr:nvPicPr>
      <xdr:blipFill>
        <a:blip xmlns:r="http://schemas.openxmlformats.org/officeDocument/2006/relationships" r:embed="rId2" cstate="print"/>
        <a:srcRect/>
        <a:stretch>
          <a:fillRect/>
        </a:stretch>
      </xdr:blipFill>
      <xdr:spPr bwMode="auto">
        <a:xfrm>
          <a:off x="0" y="0"/>
          <a:ext cx="3038475" cy="828675"/>
        </a:xfrm>
        <a:prstGeom prst="rect">
          <a:avLst/>
        </a:prstGeom>
        <a:noFill/>
        <a:ln w="9525">
          <a:noFill/>
          <a:miter lim="800000"/>
          <a:headEnd/>
          <a:tailEnd/>
        </a:ln>
      </xdr:spPr>
    </xdr:pic>
    <xdr:clientData/>
  </xdr:twoCellAnchor>
  <xdr:twoCellAnchor>
    <xdr:from>
      <xdr:col>0</xdr:col>
      <xdr:colOff>0</xdr:colOff>
      <xdr:row>65</xdr:row>
      <xdr:rowOff>0</xdr:rowOff>
    </xdr:from>
    <xdr:to>
      <xdr:col>0</xdr:col>
      <xdr:colOff>0</xdr:colOff>
      <xdr:row>65</xdr:row>
      <xdr:rowOff>0</xdr:rowOff>
    </xdr:to>
    <xdr:pic>
      <xdr:nvPicPr>
        <xdr:cNvPr id="122177" name="Picture 855" descr="Logo Pifi">
          <a:hlinkClick xmlns:r="http://schemas.openxmlformats.org/officeDocument/2006/relationships" r:id="rId500"/>
        </xdr:cNvPr>
        <xdr:cNvPicPr>
          <a:picLocks noChangeAspect="1" noChangeArrowheads="1"/>
        </xdr:cNvPicPr>
      </xdr:nvPicPr>
      <xdr:blipFill>
        <a:blip xmlns:r="http://schemas.openxmlformats.org/officeDocument/2006/relationships" r:embed="rId2"/>
        <a:srcRect/>
        <a:stretch>
          <a:fillRect/>
        </a:stretch>
      </xdr:blipFill>
      <xdr:spPr bwMode="auto">
        <a:xfrm>
          <a:off x="0" y="11315700"/>
          <a:ext cx="0" cy="0"/>
        </a:xfrm>
        <a:prstGeom prst="rect">
          <a:avLst/>
        </a:prstGeom>
        <a:noFill/>
        <a:ln w="9525">
          <a:noFill/>
          <a:miter lim="800000"/>
          <a:headEnd/>
          <a:tailEnd/>
        </a:ln>
      </xdr:spPr>
    </xdr:pic>
    <xdr:clientData/>
  </xdr:twoCellAnchor>
  <xdr:twoCellAnchor>
    <xdr:from>
      <xdr:col>0</xdr:col>
      <xdr:colOff>0</xdr:colOff>
      <xdr:row>65</xdr:row>
      <xdr:rowOff>0</xdr:rowOff>
    </xdr:from>
    <xdr:to>
      <xdr:col>0</xdr:col>
      <xdr:colOff>0</xdr:colOff>
      <xdr:row>65</xdr:row>
      <xdr:rowOff>0</xdr:rowOff>
    </xdr:to>
    <xdr:sp macro="" textlink="">
      <xdr:nvSpPr>
        <xdr:cNvPr id="122178" name="Line 860"/>
        <xdr:cNvSpPr>
          <a:spLocks noChangeShapeType="1"/>
        </xdr:cNvSpPr>
      </xdr:nvSpPr>
      <xdr:spPr bwMode="auto">
        <a:xfrm>
          <a:off x="0" y="11315700"/>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179" name="Line 861"/>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180" name="Line 862"/>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181" name="Line 863"/>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182" name="Line 864"/>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183" name="Line 865"/>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184" name="Line 866"/>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185" name="Line 868"/>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oneCellAnchor>
    <xdr:from>
      <xdr:col>1</xdr:col>
      <xdr:colOff>0</xdr:colOff>
      <xdr:row>24</xdr:row>
      <xdr:rowOff>0</xdr:rowOff>
    </xdr:from>
    <xdr:ext cx="0" cy="151617"/>
    <xdr:sp macro="" textlink="">
      <xdr:nvSpPr>
        <xdr:cNvPr id="5458" name="Rectangle 1362"/>
        <xdr:cNvSpPr>
          <a:spLocks noChangeArrowheads="1"/>
        </xdr:cNvSpPr>
      </xdr:nvSpPr>
      <xdr:spPr bwMode="auto">
        <a:xfrm>
          <a:off x="3073400" y="41402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es-MX" sz="900" b="0" i="0" strike="noStrike">
              <a:solidFill>
                <a:srgbClr val="000000"/>
              </a:solidFill>
              <a:latin typeface="Times New Roman"/>
              <a:cs typeface="Times New Roman"/>
            </a:rPr>
            <a:t> </a:t>
          </a:r>
        </a:p>
      </xdr:txBody>
    </xdr:sp>
    <xdr:clientData/>
  </xdr:oneCellAnchor>
  <xdr:twoCellAnchor>
    <xdr:from>
      <xdr:col>1</xdr:col>
      <xdr:colOff>0</xdr:colOff>
      <xdr:row>23</xdr:row>
      <xdr:rowOff>0</xdr:rowOff>
    </xdr:from>
    <xdr:to>
      <xdr:col>1</xdr:col>
      <xdr:colOff>0</xdr:colOff>
      <xdr:row>23</xdr:row>
      <xdr:rowOff>0</xdr:rowOff>
    </xdr:to>
    <xdr:pic>
      <xdr:nvPicPr>
        <xdr:cNvPr id="122187" name="Picture 1363" descr="Logo Pifi">
          <a:hlinkClick xmlns:r="http://schemas.openxmlformats.org/officeDocument/2006/relationships" r:id="rId501"/>
        </xdr:cNvPr>
        <xdr:cNvPicPr>
          <a:picLocks noChangeAspect="1" noChangeArrowheads="1"/>
        </xdr:cNvPicPr>
      </xdr:nvPicPr>
      <xdr:blipFill>
        <a:blip xmlns:r="http://schemas.openxmlformats.org/officeDocument/2006/relationships" r:embed="rId2"/>
        <a:srcRect/>
        <a:stretch>
          <a:fillRect/>
        </a:stretch>
      </xdr:blipFill>
      <xdr:spPr bwMode="auto">
        <a:xfrm>
          <a:off x="3067050" y="3905250"/>
          <a:ext cx="0" cy="0"/>
        </a:xfrm>
        <a:prstGeom prst="rect">
          <a:avLst/>
        </a:prstGeom>
        <a:noFill/>
        <a:ln w="9525">
          <a:noFill/>
          <a:miter lim="800000"/>
          <a:headEnd/>
          <a:tailEnd/>
        </a:ln>
      </xdr:spPr>
    </xdr:pic>
    <xdr:clientData/>
  </xdr:twoCellAnchor>
  <xdr:twoCellAnchor>
    <xdr:from>
      <xdr:col>1</xdr:col>
      <xdr:colOff>0</xdr:colOff>
      <xdr:row>24</xdr:row>
      <xdr:rowOff>0</xdr:rowOff>
    </xdr:from>
    <xdr:to>
      <xdr:col>1</xdr:col>
      <xdr:colOff>0</xdr:colOff>
      <xdr:row>24</xdr:row>
      <xdr:rowOff>0</xdr:rowOff>
    </xdr:to>
    <xdr:sp macro="" textlink="">
      <xdr:nvSpPr>
        <xdr:cNvPr id="122188" name="Line 1364"/>
        <xdr:cNvSpPr>
          <a:spLocks noChangeShapeType="1"/>
        </xdr:cNvSpPr>
      </xdr:nvSpPr>
      <xdr:spPr bwMode="auto">
        <a:xfrm>
          <a:off x="3067050" y="4067175"/>
          <a:ext cx="0" cy="0"/>
        </a:xfrm>
        <a:prstGeom prst="line">
          <a:avLst/>
        </a:prstGeom>
        <a:noFill/>
        <a:ln w="9525">
          <a:solidFill>
            <a:srgbClr val="000000"/>
          </a:solidFill>
          <a:round/>
          <a:headEnd/>
          <a:tailEnd/>
        </a:ln>
      </xdr:spPr>
    </xdr:sp>
    <xdr:clientData/>
  </xdr:twoCellAnchor>
  <xdr:oneCellAnchor>
    <xdr:from>
      <xdr:col>1</xdr:col>
      <xdr:colOff>0</xdr:colOff>
      <xdr:row>36</xdr:row>
      <xdr:rowOff>0</xdr:rowOff>
    </xdr:from>
    <xdr:ext cx="0" cy="151617"/>
    <xdr:sp macro="" textlink="">
      <xdr:nvSpPr>
        <xdr:cNvPr id="5461" name="Rectangle 1365"/>
        <xdr:cNvSpPr>
          <a:spLocks noChangeArrowheads="1"/>
        </xdr:cNvSpPr>
      </xdr:nvSpPr>
      <xdr:spPr bwMode="auto">
        <a:xfrm>
          <a:off x="3073400" y="61976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es-MX" sz="900" b="0" i="0" strike="noStrike">
              <a:solidFill>
                <a:srgbClr val="000000"/>
              </a:solidFill>
              <a:latin typeface="Times New Roman"/>
              <a:cs typeface="Times New Roman"/>
            </a:rPr>
            <a:t> </a:t>
          </a:r>
        </a:p>
      </xdr:txBody>
    </xdr:sp>
    <xdr:clientData/>
  </xdr:oneCellAnchor>
  <xdr:twoCellAnchor>
    <xdr:from>
      <xdr:col>1</xdr:col>
      <xdr:colOff>0</xdr:colOff>
      <xdr:row>35</xdr:row>
      <xdr:rowOff>0</xdr:rowOff>
    </xdr:from>
    <xdr:to>
      <xdr:col>1</xdr:col>
      <xdr:colOff>0</xdr:colOff>
      <xdr:row>35</xdr:row>
      <xdr:rowOff>0</xdr:rowOff>
    </xdr:to>
    <xdr:pic>
      <xdr:nvPicPr>
        <xdr:cNvPr id="122190" name="Picture 1366" descr="Logo Pifi">
          <a:hlinkClick xmlns:r="http://schemas.openxmlformats.org/officeDocument/2006/relationships" r:id="rId502"/>
        </xdr:cNvPr>
        <xdr:cNvPicPr>
          <a:picLocks noChangeAspect="1" noChangeArrowheads="1"/>
        </xdr:cNvPicPr>
      </xdr:nvPicPr>
      <xdr:blipFill>
        <a:blip xmlns:r="http://schemas.openxmlformats.org/officeDocument/2006/relationships" r:embed="rId2"/>
        <a:srcRect/>
        <a:stretch>
          <a:fillRect/>
        </a:stretch>
      </xdr:blipFill>
      <xdr:spPr bwMode="auto">
        <a:xfrm>
          <a:off x="3067050" y="5924550"/>
          <a:ext cx="0" cy="0"/>
        </a:xfrm>
        <a:prstGeom prst="rect">
          <a:avLst/>
        </a:prstGeom>
        <a:noFill/>
        <a:ln w="9525">
          <a:noFill/>
          <a:miter lim="800000"/>
          <a:headEnd/>
          <a:tailEnd/>
        </a:ln>
      </xdr:spPr>
    </xdr:pic>
    <xdr:clientData/>
  </xdr:twoCellAnchor>
  <xdr:twoCellAnchor>
    <xdr:from>
      <xdr:col>1</xdr:col>
      <xdr:colOff>0</xdr:colOff>
      <xdr:row>36</xdr:row>
      <xdr:rowOff>0</xdr:rowOff>
    </xdr:from>
    <xdr:to>
      <xdr:col>1</xdr:col>
      <xdr:colOff>0</xdr:colOff>
      <xdr:row>36</xdr:row>
      <xdr:rowOff>0</xdr:rowOff>
    </xdr:to>
    <xdr:sp macro="" textlink="">
      <xdr:nvSpPr>
        <xdr:cNvPr id="122191" name="Line 1367"/>
        <xdr:cNvSpPr>
          <a:spLocks noChangeShapeType="1"/>
        </xdr:cNvSpPr>
      </xdr:nvSpPr>
      <xdr:spPr bwMode="auto">
        <a:xfrm>
          <a:off x="3067050" y="6086475"/>
          <a:ext cx="0" cy="0"/>
        </a:xfrm>
        <a:prstGeom prst="line">
          <a:avLst/>
        </a:prstGeom>
        <a:noFill/>
        <a:ln w="9525">
          <a:solidFill>
            <a:srgbClr val="000000"/>
          </a:solidFill>
          <a:round/>
          <a:headEnd/>
          <a:tailEnd/>
        </a:ln>
      </xdr:spPr>
    </xdr:sp>
    <xdr:clientData/>
  </xdr:twoCellAnchor>
  <xdr:twoCellAnchor>
    <xdr:from>
      <xdr:col>0</xdr:col>
      <xdr:colOff>0</xdr:colOff>
      <xdr:row>72</xdr:row>
      <xdr:rowOff>0</xdr:rowOff>
    </xdr:from>
    <xdr:to>
      <xdr:col>0</xdr:col>
      <xdr:colOff>0</xdr:colOff>
      <xdr:row>72</xdr:row>
      <xdr:rowOff>0</xdr:rowOff>
    </xdr:to>
    <xdr:sp macro="" textlink="">
      <xdr:nvSpPr>
        <xdr:cNvPr id="122192" name="Line 867"/>
        <xdr:cNvSpPr>
          <a:spLocks noChangeShapeType="1"/>
        </xdr:cNvSpPr>
      </xdr:nvSpPr>
      <xdr:spPr bwMode="auto">
        <a:xfrm>
          <a:off x="0" y="12449175"/>
          <a:ext cx="0" cy="0"/>
        </a:xfrm>
        <a:prstGeom prst="line">
          <a:avLst/>
        </a:prstGeom>
        <a:noFill/>
        <a:ln w="9525">
          <a:solidFill>
            <a:srgbClr val="000000"/>
          </a:solidFill>
          <a:round/>
          <a:headEnd/>
          <a:tailEnd/>
        </a:ln>
      </xdr:spPr>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dimension ref="A2:AA319"/>
  <sheetViews>
    <sheetView tabSelected="1" zoomScaleNormal="100" zoomScaleSheetLayoutView="100" workbookViewId="0"/>
  </sheetViews>
  <sheetFormatPr baseColWidth="10" defaultRowHeight="12.75"/>
  <cols>
    <col min="1" max="1" width="46" style="1" customWidth="1"/>
    <col min="2" max="6" width="6.42578125" customWidth="1"/>
    <col min="7" max="7" width="7.140625" customWidth="1"/>
    <col min="8" max="22" width="6.42578125" customWidth="1"/>
    <col min="23" max="25" width="5.28515625" customWidth="1"/>
  </cols>
  <sheetData>
    <row r="2" spans="1:22" ht="15.75">
      <c r="B2" s="323" t="s">
        <v>180</v>
      </c>
      <c r="C2" s="323"/>
      <c r="D2" s="323"/>
      <c r="E2" s="323"/>
      <c r="F2" s="323"/>
      <c r="G2" s="323"/>
      <c r="H2" s="323"/>
      <c r="I2" s="323"/>
      <c r="J2" s="323"/>
      <c r="K2" s="323"/>
      <c r="L2" s="323"/>
      <c r="M2" s="323"/>
      <c r="N2" s="323"/>
      <c r="O2" s="323"/>
      <c r="P2" s="323"/>
      <c r="Q2" s="323"/>
      <c r="R2" s="323"/>
      <c r="S2" s="323"/>
      <c r="T2" s="323"/>
      <c r="U2" s="323"/>
    </row>
    <row r="3" spans="1:22">
      <c r="C3" s="3"/>
      <c r="D3" s="3"/>
      <c r="E3" s="3"/>
      <c r="F3" s="3"/>
      <c r="G3" s="3"/>
      <c r="H3" s="3"/>
      <c r="I3" s="3"/>
      <c r="J3" s="3"/>
      <c r="K3" s="3"/>
      <c r="L3" s="3"/>
      <c r="M3" s="3"/>
      <c r="N3" s="3"/>
      <c r="O3" s="3"/>
      <c r="P3" s="3"/>
    </row>
    <row r="4" spans="1:22">
      <c r="B4" s="3"/>
      <c r="C4" s="3"/>
      <c r="D4" s="3"/>
      <c r="E4" s="3"/>
      <c r="F4" s="3"/>
      <c r="G4" s="3"/>
      <c r="H4" s="3"/>
      <c r="I4" s="3"/>
      <c r="J4" s="3"/>
      <c r="K4" s="3"/>
      <c r="L4" s="3"/>
      <c r="M4" s="3"/>
      <c r="N4" s="3"/>
      <c r="O4" s="3"/>
      <c r="P4" s="3"/>
    </row>
    <row r="5" spans="1:22">
      <c r="D5" s="325" t="s">
        <v>118</v>
      </c>
      <c r="E5" s="325"/>
      <c r="F5" s="325"/>
      <c r="G5" s="325"/>
      <c r="H5" s="325"/>
      <c r="I5" s="326" t="s">
        <v>227</v>
      </c>
      <c r="J5" s="326"/>
      <c r="K5" s="326"/>
      <c r="L5" s="326"/>
      <c r="M5" s="326"/>
      <c r="N5" s="326"/>
      <c r="O5" s="326"/>
      <c r="P5" s="326"/>
      <c r="Q5" s="326"/>
      <c r="R5" s="326"/>
      <c r="S5" s="326"/>
      <c r="T5" s="326"/>
      <c r="U5" s="326"/>
    </row>
    <row r="6" spans="1:22" ht="15" customHeight="1"/>
    <row r="7" spans="1:22">
      <c r="A7" s="327" t="s">
        <v>137</v>
      </c>
      <c r="B7" s="328"/>
      <c r="C7" s="328"/>
      <c r="D7" s="328"/>
      <c r="E7" s="328"/>
      <c r="F7" s="328"/>
      <c r="G7" s="328"/>
      <c r="H7" s="328"/>
      <c r="I7" s="328"/>
      <c r="J7" s="328"/>
      <c r="K7" s="328"/>
      <c r="L7" s="328"/>
      <c r="M7" s="328"/>
      <c r="N7" s="328"/>
      <c r="O7" s="328"/>
      <c r="P7" s="328"/>
      <c r="Q7" s="328"/>
      <c r="R7" s="328"/>
      <c r="S7" s="328"/>
      <c r="T7" s="328"/>
      <c r="U7" s="328"/>
      <c r="V7" s="329"/>
    </row>
    <row r="8" spans="1:22">
      <c r="A8" s="76" t="s">
        <v>133</v>
      </c>
      <c r="B8" s="267" t="s">
        <v>44</v>
      </c>
      <c r="C8" s="267"/>
      <c r="D8" s="267"/>
      <c r="E8" s="267"/>
      <c r="F8" s="267"/>
      <c r="G8" s="267"/>
      <c r="H8" s="267"/>
      <c r="I8" s="267" t="s">
        <v>0</v>
      </c>
      <c r="J8" s="267"/>
      <c r="K8" s="267"/>
      <c r="L8" s="267"/>
      <c r="M8" s="267"/>
      <c r="N8" s="267"/>
      <c r="O8" s="267"/>
      <c r="P8" s="267" t="s">
        <v>45</v>
      </c>
      <c r="Q8" s="267"/>
      <c r="R8" s="267"/>
      <c r="S8" s="267"/>
      <c r="T8" s="267"/>
      <c r="U8" s="267"/>
      <c r="V8" s="267"/>
    </row>
    <row r="9" spans="1:22">
      <c r="A9" s="99" t="s">
        <v>134</v>
      </c>
      <c r="B9" s="100">
        <v>2006</v>
      </c>
      <c r="C9" s="100">
        <v>2007</v>
      </c>
      <c r="D9" s="100">
        <v>2008</v>
      </c>
      <c r="E9" s="100">
        <v>2009</v>
      </c>
      <c r="F9" s="100">
        <v>2010</v>
      </c>
      <c r="G9" s="100">
        <v>2011</v>
      </c>
      <c r="H9" s="100">
        <v>2012</v>
      </c>
      <c r="I9" s="100">
        <v>2006</v>
      </c>
      <c r="J9" s="100">
        <v>2007</v>
      </c>
      <c r="K9" s="100">
        <v>2008</v>
      </c>
      <c r="L9" s="100">
        <v>2009</v>
      </c>
      <c r="M9" s="100">
        <v>2010</v>
      </c>
      <c r="N9" s="100">
        <v>2011</v>
      </c>
      <c r="O9" s="100">
        <v>2012</v>
      </c>
      <c r="P9" s="100">
        <v>2006</v>
      </c>
      <c r="Q9" s="100">
        <v>2007</v>
      </c>
      <c r="R9" s="100">
        <v>2008</v>
      </c>
      <c r="S9" s="100">
        <v>2009</v>
      </c>
      <c r="T9" s="100">
        <v>2010</v>
      </c>
      <c r="U9" s="100">
        <v>2011</v>
      </c>
      <c r="V9" s="100">
        <v>2012</v>
      </c>
    </row>
    <row r="10" spans="1:22" ht="15.75">
      <c r="A10" s="10" t="s">
        <v>135</v>
      </c>
      <c r="B10" s="11">
        <v>3</v>
      </c>
      <c r="C10" s="11">
        <v>3</v>
      </c>
      <c r="D10" s="11">
        <v>3</v>
      </c>
      <c r="E10" s="11">
        <v>3</v>
      </c>
      <c r="F10" s="11">
        <v>3</v>
      </c>
      <c r="G10" s="11">
        <v>3</v>
      </c>
      <c r="H10" s="11">
        <v>3</v>
      </c>
      <c r="I10" s="11">
        <v>53</v>
      </c>
      <c r="J10" s="11">
        <v>53</v>
      </c>
      <c r="K10" s="11">
        <v>58</v>
      </c>
      <c r="L10" s="11">
        <v>60</v>
      </c>
      <c r="M10" s="11">
        <v>60</v>
      </c>
      <c r="N10" s="11">
        <v>62</v>
      </c>
      <c r="O10" s="12">
        <v>63</v>
      </c>
      <c r="P10" s="11">
        <v>14</v>
      </c>
      <c r="Q10" s="11">
        <v>14</v>
      </c>
      <c r="R10" s="11">
        <v>14</v>
      </c>
      <c r="S10" s="11">
        <v>16</v>
      </c>
      <c r="T10" s="12">
        <v>17</v>
      </c>
      <c r="U10" s="12">
        <v>17</v>
      </c>
      <c r="V10" s="13">
        <v>17</v>
      </c>
    </row>
    <row r="11" spans="1:22">
      <c r="A11" s="14" t="s">
        <v>136</v>
      </c>
      <c r="B11" s="15">
        <v>85</v>
      </c>
      <c r="C11" s="15">
        <v>142</v>
      </c>
      <c r="D11" s="15">
        <v>159</v>
      </c>
      <c r="E11" s="15">
        <v>158</v>
      </c>
      <c r="F11" s="15">
        <v>109</v>
      </c>
      <c r="G11" s="15">
        <v>120</v>
      </c>
      <c r="H11" s="15">
        <v>135</v>
      </c>
      <c r="I11" s="15">
        <v>9956</v>
      </c>
      <c r="J11" s="16">
        <v>10428</v>
      </c>
      <c r="K11" s="15">
        <v>10931</v>
      </c>
      <c r="L11" s="15">
        <v>12235</v>
      </c>
      <c r="M11" s="15">
        <v>13230</v>
      </c>
      <c r="N11" s="15">
        <v>14999</v>
      </c>
      <c r="O11" s="16">
        <v>16827</v>
      </c>
      <c r="P11" s="16">
        <v>523</v>
      </c>
      <c r="Q11" s="16">
        <v>551</v>
      </c>
      <c r="R11" s="17">
        <v>597</v>
      </c>
      <c r="S11" s="17">
        <v>683</v>
      </c>
      <c r="T11" s="17">
        <v>759</v>
      </c>
      <c r="U11" s="17">
        <v>982</v>
      </c>
      <c r="V11" s="18">
        <v>1143</v>
      </c>
    </row>
    <row r="12" spans="1:22">
      <c r="A12" s="93"/>
      <c r="B12" s="94"/>
      <c r="C12" s="94"/>
      <c r="D12" s="94"/>
      <c r="E12" s="94"/>
      <c r="F12" s="94"/>
      <c r="G12" s="94"/>
      <c r="H12" s="94"/>
      <c r="I12" s="94"/>
      <c r="J12" s="95"/>
      <c r="K12" s="95"/>
      <c r="L12" s="95"/>
      <c r="M12" s="95"/>
      <c r="N12" s="95"/>
      <c r="O12" s="95"/>
      <c r="P12" s="95"/>
      <c r="Q12" s="95"/>
      <c r="R12" s="98"/>
      <c r="S12" s="98"/>
      <c r="T12" s="98"/>
      <c r="U12" s="98"/>
      <c r="V12" s="98"/>
    </row>
    <row r="13" spans="1:22">
      <c r="A13" s="327" t="s">
        <v>137</v>
      </c>
      <c r="B13" s="328"/>
      <c r="C13" s="328"/>
      <c r="D13" s="328"/>
      <c r="E13" s="328"/>
      <c r="F13" s="328"/>
      <c r="G13" s="328"/>
      <c r="H13" s="328"/>
      <c r="I13" s="328"/>
      <c r="J13" s="328"/>
      <c r="K13" s="328"/>
      <c r="L13" s="328"/>
      <c r="M13" s="328"/>
      <c r="N13" s="328"/>
      <c r="O13" s="328"/>
      <c r="P13" s="328"/>
      <c r="Q13" s="328"/>
      <c r="R13" s="328"/>
      <c r="S13" s="328"/>
      <c r="T13" s="328"/>
      <c r="U13" s="328"/>
      <c r="V13" s="329"/>
    </row>
    <row r="14" spans="1:22">
      <c r="A14" s="76" t="s">
        <v>133</v>
      </c>
      <c r="B14" s="267" t="s">
        <v>46</v>
      </c>
      <c r="C14" s="267"/>
      <c r="D14" s="267"/>
      <c r="E14" s="267"/>
      <c r="F14" s="267"/>
      <c r="G14" s="267"/>
      <c r="H14" s="267"/>
      <c r="I14" s="267" t="s">
        <v>47</v>
      </c>
      <c r="J14" s="267"/>
      <c r="K14" s="267"/>
      <c r="L14" s="267"/>
      <c r="M14" s="267"/>
      <c r="N14" s="267"/>
      <c r="O14" s="267"/>
      <c r="P14" s="267" t="s">
        <v>48</v>
      </c>
      <c r="Q14" s="267"/>
      <c r="R14" s="267"/>
      <c r="S14" s="267"/>
      <c r="T14" s="267"/>
      <c r="U14" s="267"/>
      <c r="V14" s="267"/>
    </row>
    <row r="15" spans="1:22">
      <c r="A15" s="76" t="s">
        <v>134</v>
      </c>
      <c r="B15" s="100">
        <v>2006</v>
      </c>
      <c r="C15" s="100">
        <v>2007</v>
      </c>
      <c r="D15" s="100">
        <v>2008</v>
      </c>
      <c r="E15" s="100">
        <v>2009</v>
      </c>
      <c r="F15" s="100">
        <v>2010</v>
      </c>
      <c r="G15" s="100">
        <v>2011</v>
      </c>
      <c r="H15" s="100">
        <v>2012</v>
      </c>
      <c r="I15" s="100">
        <v>2006</v>
      </c>
      <c r="J15" s="100">
        <v>2007</v>
      </c>
      <c r="K15" s="100">
        <v>2008</v>
      </c>
      <c r="L15" s="100">
        <v>2009</v>
      </c>
      <c r="M15" s="100">
        <v>2010</v>
      </c>
      <c r="N15" s="100">
        <v>2011</v>
      </c>
      <c r="O15" s="100">
        <v>2012</v>
      </c>
      <c r="P15" s="100">
        <v>2006</v>
      </c>
      <c r="Q15" s="100">
        <v>2007</v>
      </c>
      <c r="R15" s="100">
        <v>2008</v>
      </c>
      <c r="S15" s="100">
        <v>2009</v>
      </c>
      <c r="T15" s="100">
        <v>2010</v>
      </c>
      <c r="U15" s="100">
        <v>2011</v>
      </c>
      <c r="V15" s="100">
        <v>2012</v>
      </c>
    </row>
    <row r="16" spans="1:22" ht="15.75">
      <c r="A16" s="10" t="s">
        <v>135</v>
      </c>
      <c r="B16" s="11">
        <v>21</v>
      </c>
      <c r="C16" s="11">
        <v>21</v>
      </c>
      <c r="D16" s="11">
        <v>21</v>
      </c>
      <c r="E16" s="11">
        <v>25</v>
      </c>
      <c r="F16" s="11">
        <v>25</v>
      </c>
      <c r="G16" s="11">
        <v>27</v>
      </c>
      <c r="H16" s="11">
        <v>30</v>
      </c>
      <c r="I16" s="11">
        <v>7</v>
      </c>
      <c r="J16" s="11">
        <v>7</v>
      </c>
      <c r="K16" s="11">
        <v>7</v>
      </c>
      <c r="L16" s="11">
        <v>8</v>
      </c>
      <c r="M16" s="11">
        <v>10</v>
      </c>
      <c r="N16" s="11">
        <v>11</v>
      </c>
      <c r="O16" s="12">
        <v>12</v>
      </c>
      <c r="P16" s="19">
        <f>B10+I10+P10+B16+I16</f>
        <v>98</v>
      </c>
      <c r="Q16" s="19">
        <f>+C10+J10+Q10+C16+J16</f>
        <v>98</v>
      </c>
      <c r="R16" s="19">
        <f>D10+K10+R10+D16+K16</f>
        <v>103</v>
      </c>
      <c r="S16" s="19">
        <f>+E10+L10+S10+E16+L16</f>
        <v>112</v>
      </c>
      <c r="T16" s="20">
        <f>F10+M10+T10+F16+M16</f>
        <v>115</v>
      </c>
      <c r="U16" s="20">
        <f>SUM(G10,N10,U10,G16,N16)</f>
        <v>120</v>
      </c>
      <c r="V16" s="21">
        <f>SUM(H10,O10,V10,H16,O16)</f>
        <v>125</v>
      </c>
    </row>
    <row r="17" spans="1:22">
      <c r="A17" s="14" t="s">
        <v>136</v>
      </c>
      <c r="B17" s="15">
        <v>1214</v>
      </c>
      <c r="C17" s="15">
        <v>997</v>
      </c>
      <c r="D17" s="15">
        <v>980</v>
      </c>
      <c r="E17" s="15">
        <v>1364</v>
      </c>
      <c r="F17" s="15">
        <v>1275</v>
      </c>
      <c r="G17" s="15">
        <v>1242</v>
      </c>
      <c r="H17" s="15">
        <v>1615</v>
      </c>
      <c r="I17" s="15">
        <v>95</v>
      </c>
      <c r="J17" s="15">
        <v>106</v>
      </c>
      <c r="K17" s="15">
        <v>99</v>
      </c>
      <c r="L17" s="15">
        <v>138</v>
      </c>
      <c r="M17" s="15">
        <v>213</v>
      </c>
      <c r="N17" s="15">
        <v>258</v>
      </c>
      <c r="O17" s="16">
        <v>291</v>
      </c>
      <c r="P17" s="22">
        <f>+B11+I11+P11+B17+I17</f>
        <v>11873</v>
      </c>
      <c r="Q17" s="22">
        <f>+C11+J11+Q11+C17+J17</f>
        <v>12224</v>
      </c>
      <c r="R17" s="22">
        <f>+D11+K11+R11+D17+K17</f>
        <v>12766</v>
      </c>
      <c r="S17" s="22">
        <f>+E11+L11+S11+E17+L17</f>
        <v>14578</v>
      </c>
      <c r="T17" s="22">
        <f>+F11+M11+T11+F17+M17</f>
        <v>15586</v>
      </c>
      <c r="U17" s="22">
        <f>+G11+N11+U11+G17+N17</f>
        <v>17601</v>
      </c>
      <c r="V17" s="23">
        <f>+H11+O11+V11+H17+O17</f>
        <v>20011</v>
      </c>
    </row>
    <row r="18" spans="1:22">
      <c r="A18" s="93"/>
      <c r="B18" s="94"/>
      <c r="C18" s="94"/>
      <c r="D18" s="94"/>
      <c r="E18" s="94"/>
      <c r="F18" s="94"/>
      <c r="G18" s="94"/>
      <c r="H18" s="94"/>
      <c r="I18" s="94"/>
      <c r="J18" s="94"/>
      <c r="K18" s="94"/>
      <c r="L18" s="94"/>
      <c r="M18" s="94"/>
      <c r="N18" s="96"/>
      <c r="O18" s="97"/>
      <c r="P18" s="96"/>
      <c r="Q18" s="96"/>
      <c r="R18" s="96"/>
      <c r="S18" s="96"/>
      <c r="T18" s="96"/>
      <c r="U18" s="96"/>
      <c r="V18" s="96"/>
    </row>
    <row r="19" spans="1:22">
      <c r="A19" s="332" t="s">
        <v>138</v>
      </c>
      <c r="B19" s="333"/>
      <c r="C19" s="333"/>
      <c r="D19" s="333"/>
      <c r="E19" s="333"/>
      <c r="F19" s="333"/>
      <c r="G19" s="333"/>
      <c r="H19" s="333"/>
      <c r="I19" s="333"/>
      <c r="J19" s="333"/>
      <c r="K19" s="333"/>
      <c r="L19" s="333"/>
      <c r="M19" s="333"/>
      <c r="N19" s="333"/>
      <c r="O19" s="333"/>
      <c r="P19" s="333"/>
      <c r="Q19" s="333"/>
      <c r="R19" s="333"/>
      <c r="S19" s="333"/>
      <c r="T19" s="333"/>
      <c r="U19" s="333"/>
      <c r="V19" s="334"/>
    </row>
    <row r="20" spans="1:22">
      <c r="A20" s="87" t="s">
        <v>133</v>
      </c>
      <c r="B20" s="330" t="s">
        <v>44</v>
      </c>
      <c r="C20" s="330"/>
      <c r="D20" s="330"/>
      <c r="E20" s="330"/>
      <c r="F20" s="330"/>
      <c r="G20" s="330"/>
      <c r="H20" s="330"/>
      <c r="I20" s="330" t="s">
        <v>0</v>
      </c>
      <c r="J20" s="330"/>
      <c r="K20" s="330"/>
      <c r="L20" s="330"/>
      <c r="M20" s="330"/>
      <c r="N20" s="330"/>
      <c r="O20" s="330"/>
      <c r="P20" s="330" t="s">
        <v>45</v>
      </c>
      <c r="Q20" s="330"/>
      <c r="R20" s="330"/>
      <c r="S20" s="330"/>
      <c r="T20" s="330"/>
      <c r="U20" s="330"/>
      <c r="V20" s="330"/>
    </row>
    <row r="21" spans="1:22">
      <c r="A21" s="101" t="s">
        <v>134</v>
      </c>
      <c r="B21" s="102">
        <v>2006</v>
      </c>
      <c r="C21" s="102">
        <v>2007</v>
      </c>
      <c r="D21" s="102">
        <v>2008</v>
      </c>
      <c r="E21" s="102">
        <v>2009</v>
      </c>
      <c r="F21" s="102">
        <v>2010</v>
      </c>
      <c r="G21" s="102">
        <v>2011</v>
      </c>
      <c r="H21" s="102">
        <v>2012</v>
      </c>
      <c r="I21" s="102">
        <v>2006</v>
      </c>
      <c r="J21" s="102">
        <v>2007</v>
      </c>
      <c r="K21" s="102">
        <v>2008</v>
      </c>
      <c r="L21" s="102">
        <v>2009</v>
      </c>
      <c r="M21" s="102">
        <v>2010</v>
      </c>
      <c r="N21" s="102">
        <v>2011</v>
      </c>
      <c r="O21" s="102">
        <v>2012</v>
      </c>
      <c r="P21" s="102">
        <v>2006</v>
      </c>
      <c r="Q21" s="102">
        <v>2007</v>
      </c>
      <c r="R21" s="102">
        <v>2008</v>
      </c>
      <c r="S21" s="102">
        <v>2009</v>
      </c>
      <c r="T21" s="102">
        <v>2010</v>
      </c>
      <c r="U21" s="102">
        <v>2011</v>
      </c>
      <c r="V21" s="102">
        <v>2012</v>
      </c>
    </row>
    <row r="22" spans="1:22" ht="15.75">
      <c r="A22" s="10" t="s">
        <v>135</v>
      </c>
      <c r="B22" s="11">
        <v>1</v>
      </c>
      <c r="C22" s="11">
        <v>1</v>
      </c>
      <c r="D22" s="11">
        <v>1</v>
      </c>
      <c r="E22" s="11">
        <v>1</v>
      </c>
      <c r="F22" s="11">
        <v>1</v>
      </c>
      <c r="G22" s="11">
        <v>1</v>
      </c>
      <c r="H22" s="11">
        <v>1</v>
      </c>
      <c r="I22" s="11">
        <v>13</v>
      </c>
      <c r="J22" s="11">
        <v>13</v>
      </c>
      <c r="K22" s="11">
        <v>19</v>
      </c>
      <c r="L22" s="11">
        <v>16</v>
      </c>
      <c r="M22" s="11">
        <v>14</v>
      </c>
      <c r="N22" s="11">
        <f>12+22</f>
        <v>34</v>
      </c>
      <c r="O22" s="12">
        <f>11+14</f>
        <v>25</v>
      </c>
      <c r="P22" s="11">
        <v>4</v>
      </c>
      <c r="Q22" s="11">
        <v>4</v>
      </c>
      <c r="R22" s="11">
        <v>4</v>
      </c>
      <c r="S22" s="11">
        <v>2</v>
      </c>
      <c r="T22" s="12">
        <v>5</v>
      </c>
      <c r="U22" s="12">
        <v>5</v>
      </c>
      <c r="V22" s="13">
        <v>7</v>
      </c>
    </row>
    <row r="23" spans="1:22">
      <c r="A23" s="14" t="s">
        <v>136</v>
      </c>
      <c r="B23" s="15">
        <v>0</v>
      </c>
      <c r="C23" s="15">
        <v>0</v>
      </c>
      <c r="D23" s="15">
        <v>0</v>
      </c>
      <c r="E23" s="15">
        <v>0</v>
      </c>
      <c r="F23" s="15">
        <v>0</v>
      </c>
      <c r="G23" s="15">
        <v>0</v>
      </c>
      <c r="H23" s="15">
        <v>0</v>
      </c>
      <c r="I23" s="15">
        <v>768</v>
      </c>
      <c r="J23" s="16">
        <v>1075</v>
      </c>
      <c r="K23" s="15">
        <v>1435</v>
      </c>
      <c r="L23" s="15">
        <v>1222</v>
      </c>
      <c r="M23" s="15">
        <v>1378</v>
      </c>
      <c r="N23" s="15">
        <v>1771</v>
      </c>
      <c r="O23" s="16">
        <v>1738</v>
      </c>
      <c r="P23" s="16">
        <v>16</v>
      </c>
      <c r="Q23" s="16">
        <v>14</v>
      </c>
      <c r="R23" s="17">
        <v>9</v>
      </c>
      <c r="S23" s="17">
        <v>0</v>
      </c>
      <c r="T23" s="17">
        <v>15</v>
      </c>
      <c r="U23" s="17">
        <v>0</v>
      </c>
      <c r="V23" s="18">
        <v>87</v>
      </c>
    </row>
    <row r="24" spans="1:22">
      <c r="A24" s="93"/>
      <c r="B24" s="94"/>
      <c r="C24" s="94"/>
      <c r="D24" s="94"/>
      <c r="E24" s="94"/>
      <c r="F24" s="94"/>
      <c r="G24" s="94"/>
      <c r="H24" s="94"/>
      <c r="I24" s="94"/>
      <c r="J24" s="95"/>
      <c r="K24" s="94"/>
      <c r="L24" s="94"/>
      <c r="M24" s="94"/>
      <c r="N24" s="94"/>
      <c r="O24" s="95"/>
      <c r="P24" s="95"/>
      <c r="Q24" s="95"/>
      <c r="R24" s="98"/>
      <c r="S24" s="98"/>
      <c r="T24" s="98"/>
      <c r="U24" s="98"/>
      <c r="V24" s="98"/>
    </row>
    <row r="25" spans="1:22">
      <c r="A25" s="256" t="s">
        <v>138</v>
      </c>
      <c r="B25" s="257"/>
      <c r="C25" s="257"/>
      <c r="D25" s="257"/>
      <c r="E25" s="257"/>
      <c r="F25" s="257"/>
      <c r="G25" s="257"/>
      <c r="H25" s="257"/>
      <c r="I25" s="257"/>
      <c r="J25" s="257"/>
      <c r="K25" s="257"/>
      <c r="L25" s="257"/>
      <c r="M25" s="257"/>
      <c r="N25" s="257"/>
      <c r="O25" s="257"/>
      <c r="P25" s="257"/>
      <c r="Q25" s="257"/>
      <c r="R25" s="257"/>
      <c r="S25" s="257"/>
      <c r="T25" s="257"/>
      <c r="U25" s="257"/>
      <c r="V25" s="258"/>
    </row>
    <row r="26" spans="1:22">
      <c r="A26" s="87" t="s">
        <v>133</v>
      </c>
      <c r="B26" s="330" t="s">
        <v>46</v>
      </c>
      <c r="C26" s="330"/>
      <c r="D26" s="330"/>
      <c r="E26" s="330"/>
      <c r="F26" s="330"/>
      <c r="G26" s="330"/>
      <c r="H26" s="330"/>
      <c r="I26" s="330" t="s">
        <v>47</v>
      </c>
      <c r="J26" s="330"/>
      <c r="K26" s="330"/>
      <c r="L26" s="330"/>
      <c r="M26" s="330"/>
      <c r="N26" s="330"/>
      <c r="O26" s="330"/>
      <c r="P26" s="330" t="s">
        <v>48</v>
      </c>
      <c r="Q26" s="330"/>
      <c r="R26" s="330"/>
      <c r="S26" s="330"/>
      <c r="T26" s="330"/>
      <c r="U26" s="330"/>
      <c r="V26" s="330"/>
    </row>
    <row r="27" spans="1:22">
      <c r="A27" s="87" t="s">
        <v>134</v>
      </c>
      <c r="B27" s="102">
        <v>2006</v>
      </c>
      <c r="C27" s="102">
        <v>2007</v>
      </c>
      <c r="D27" s="102">
        <v>2008</v>
      </c>
      <c r="E27" s="102">
        <v>2009</v>
      </c>
      <c r="F27" s="102">
        <v>2010</v>
      </c>
      <c r="G27" s="102">
        <v>2011</v>
      </c>
      <c r="H27" s="102">
        <v>2012</v>
      </c>
      <c r="I27" s="102">
        <v>2006</v>
      </c>
      <c r="J27" s="102">
        <v>2007</v>
      </c>
      <c r="K27" s="102">
        <v>2008</v>
      </c>
      <c r="L27" s="102">
        <v>2009</v>
      </c>
      <c r="M27" s="102">
        <v>2010</v>
      </c>
      <c r="N27" s="102">
        <v>2011</v>
      </c>
      <c r="O27" s="102">
        <v>2012</v>
      </c>
      <c r="P27" s="102">
        <v>2006</v>
      </c>
      <c r="Q27" s="102">
        <v>2007</v>
      </c>
      <c r="R27" s="102">
        <v>2008</v>
      </c>
      <c r="S27" s="102">
        <v>2009</v>
      </c>
      <c r="T27" s="102">
        <v>2010</v>
      </c>
      <c r="U27" s="102">
        <v>2011</v>
      </c>
      <c r="V27" s="102">
        <v>2012</v>
      </c>
    </row>
    <row r="28" spans="1:22" ht="15.75">
      <c r="A28" s="10" t="s">
        <v>135</v>
      </c>
      <c r="B28" s="11">
        <v>10</v>
      </c>
      <c r="C28" s="11">
        <v>10</v>
      </c>
      <c r="D28" s="11">
        <v>14</v>
      </c>
      <c r="E28" s="11">
        <v>10</v>
      </c>
      <c r="F28" s="11">
        <v>14</v>
      </c>
      <c r="G28" s="11">
        <f>12+7</f>
        <v>19</v>
      </c>
      <c r="H28" s="11">
        <f>16+7</f>
        <v>23</v>
      </c>
      <c r="I28" s="11">
        <v>3</v>
      </c>
      <c r="J28" s="11">
        <v>5</v>
      </c>
      <c r="K28" s="11">
        <v>5</v>
      </c>
      <c r="L28" s="11">
        <v>5</v>
      </c>
      <c r="M28" s="11">
        <v>4</v>
      </c>
      <c r="N28" s="11">
        <f>3+5</f>
        <v>8</v>
      </c>
      <c r="O28" s="12">
        <f>7+1</f>
        <v>8</v>
      </c>
      <c r="P28" s="19">
        <f>B22+I22+P22+B28+I28</f>
        <v>31</v>
      </c>
      <c r="Q28" s="19">
        <f>+C22+J22+Q22+C28+J28</f>
        <v>33</v>
      </c>
      <c r="R28" s="19">
        <f>D22+K22+R22+D28+K28</f>
        <v>43</v>
      </c>
      <c r="S28" s="19">
        <f>+E22+L22+S22+E28+L28</f>
        <v>34</v>
      </c>
      <c r="T28" s="20">
        <f>F22+M22+T22+F28+M28</f>
        <v>38</v>
      </c>
      <c r="U28" s="20">
        <f>SUM(G22,N22,U22,G28,N28)</f>
        <v>67</v>
      </c>
      <c r="V28" s="21">
        <f>SUM(H22,O22,V22,H28,O28)</f>
        <v>64</v>
      </c>
    </row>
    <row r="29" spans="1:22">
      <c r="A29" s="14" t="s">
        <v>136</v>
      </c>
      <c r="B29" s="15">
        <v>221</v>
      </c>
      <c r="C29" s="15">
        <v>322</v>
      </c>
      <c r="D29" s="15">
        <v>334</v>
      </c>
      <c r="E29" s="15">
        <v>43</v>
      </c>
      <c r="F29" s="15">
        <v>49</v>
      </c>
      <c r="G29" s="15">
        <v>137</v>
      </c>
      <c r="H29" s="15">
        <v>129</v>
      </c>
      <c r="I29" s="15">
        <v>4</v>
      </c>
      <c r="J29" s="15">
        <v>10</v>
      </c>
      <c r="K29" s="15">
        <v>23</v>
      </c>
      <c r="L29" s="15">
        <v>33</v>
      </c>
      <c r="M29" s="15">
        <v>18</v>
      </c>
      <c r="N29" s="15">
        <v>5</v>
      </c>
      <c r="O29" s="16">
        <v>35</v>
      </c>
      <c r="P29" s="22">
        <f>+B23+I23+P23+B29+I29</f>
        <v>1009</v>
      </c>
      <c r="Q29" s="22">
        <f>+C23+J23+Q23+C29+J29</f>
        <v>1421</v>
      </c>
      <c r="R29" s="22">
        <f>+D23+K23+R23+D29+K29</f>
        <v>1801</v>
      </c>
      <c r="S29" s="22">
        <f>+E23+L23+S23+E29+L29</f>
        <v>1298</v>
      </c>
      <c r="T29" s="22">
        <f>+F23+M23+T23+F29+M29</f>
        <v>1460</v>
      </c>
      <c r="U29" s="22">
        <f>+G23+N23+U23+G29+N29</f>
        <v>1913</v>
      </c>
      <c r="V29" s="23">
        <f>+H23+O23+V23+H29+O29</f>
        <v>1989</v>
      </c>
    </row>
    <row r="30" spans="1:22">
      <c r="A30" s="93"/>
      <c r="B30" s="94"/>
      <c r="C30" s="94"/>
      <c r="D30" s="94"/>
      <c r="E30" s="94"/>
      <c r="F30" s="94"/>
      <c r="G30" s="94"/>
      <c r="H30" s="94"/>
      <c r="I30" s="94"/>
      <c r="J30" s="94"/>
      <c r="K30" s="94"/>
      <c r="L30" s="94"/>
      <c r="M30" s="94"/>
      <c r="N30" s="96"/>
      <c r="O30" s="97"/>
      <c r="P30" s="96"/>
      <c r="Q30" s="96"/>
      <c r="R30" s="96"/>
      <c r="S30" s="96"/>
      <c r="T30" s="96"/>
      <c r="U30" s="96"/>
      <c r="V30" s="96"/>
    </row>
    <row r="31" spans="1:22">
      <c r="A31" s="335" t="s">
        <v>139</v>
      </c>
      <c r="B31" s="336"/>
      <c r="C31" s="336"/>
      <c r="D31" s="336"/>
      <c r="E31" s="336"/>
      <c r="F31" s="336"/>
      <c r="G31" s="336"/>
      <c r="H31" s="336"/>
      <c r="I31" s="336"/>
      <c r="J31" s="336"/>
      <c r="K31" s="336"/>
      <c r="L31" s="336"/>
      <c r="M31" s="336"/>
      <c r="N31" s="336"/>
      <c r="O31" s="336"/>
      <c r="P31" s="336"/>
      <c r="Q31" s="336"/>
      <c r="R31" s="336"/>
      <c r="S31" s="336"/>
      <c r="T31" s="336"/>
      <c r="U31" s="336"/>
      <c r="V31" s="337"/>
    </row>
    <row r="32" spans="1:22">
      <c r="A32" s="6" t="s">
        <v>133</v>
      </c>
      <c r="B32" s="272" t="s">
        <v>44</v>
      </c>
      <c r="C32" s="272"/>
      <c r="D32" s="272"/>
      <c r="E32" s="272"/>
      <c r="F32" s="272"/>
      <c r="G32" s="272"/>
      <c r="H32" s="272"/>
      <c r="I32" s="272" t="s">
        <v>0</v>
      </c>
      <c r="J32" s="272"/>
      <c r="K32" s="272"/>
      <c r="L32" s="272"/>
      <c r="M32" s="272"/>
      <c r="N32" s="272"/>
      <c r="O32" s="272"/>
      <c r="P32" s="272" t="s">
        <v>45</v>
      </c>
      <c r="Q32" s="272"/>
      <c r="R32" s="272"/>
      <c r="S32" s="272"/>
      <c r="T32" s="272"/>
      <c r="U32" s="272"/>
      <c r="V32" s="272"/>
    </row>
    <row r="33" spans="1:27">
      <c r="A33" s="8" t="s">
        <v>134</v>
      </c>
      <c r="B33" s="9">
        <v>2006</v>
      </c>
      <c r="C33" s="9">
        <v>2007</v>
      </c>
      <c r="D33" s="9">
        <v>2008</v>
      </c>
      <c r="E33" s="9">
        <v>2009</v>
      </c>
      <c r="F33" s="9">
        <v>2010</v>
      </c>
      <c r="G33" s="9">
        <v>2011</v>
      </c>
      <c r="H33" s="9">
        <v>2012</v>
      </c>
      <c r="I33" s="9">
        <v>2006</v>
      </c>
      <c r="J33" s="9">
        <v>2007</v>
      </c>
      <c r="K33" s="9">
        <v>2008</v>
      </c>
      <c r="L33" s="9">
        <v>2009</v>
      </c>
      <c r="M33" s="9">
        <v>2010</v>
      </c>
      <c r="N33" s="9">
        <v>2011</v>
      </c>
      <c r="O33" s="9">
        <v>2012</v>
      </c>
      <c r="P33" s="9">
        <v>2006</v>
      </c>
      <c r="Q33" s="9">
        <v>2007</v>
      </c>
      <c r="R33" s="9">
        <v>2008</v>
      </c>
      <c r="S33" s="9">
        <v>2009</v>
      </c>
      <c r="T33" s="9">
        <v>2010</v>
      </c>
      <c r="U33" s="9">
        <v>2011</v>
      </c>
      <c r="V33" s="9">
        <v>2012</v>
      </c>
    </row>
    <row r="34" spans="1:27" ht="15.75">
      <c r="A34" s="10" t="s">
        <v>135</v>
      </c>
      <c r="B34" s="19">
        <f>SUM(B10,B22)</f>
        <v>4</v>
      </c>
      <c r="C34" s="19">
        <f t="shared" ref="C34:V34" si="0">SUM(C10,C22)</f>
        <v>4</v>
      </c>
      <c r="D34" s="19">
        <f t="shared" si="0"/>
        <v>4</v>
      </c>
      <c r="E34" s="19">
        <f t="shared" si="0"/>
        <v>4</v>
      </c>
      <c r="F34" s="19">
        <f t="shared" si="0"/>
        <v>4</v>
      </c>
      <c r="G34" s="19">
        <f t="shared" si="0"/>
        <v>4</v>
      </c>
      <c r="H34" s="19">
        <f t="shared" si="0"/>
        <v>4</v>
      </c>
      <c r="I34" s="19">
        <f t="shared" si="0"/>
        <v>66</v>
      </c>
      <c r="J34" s="19">
        <f t="shared" si="0"/>
        <v>66</v>
      </c>
      <c r="K34" s="19">
        <f t="shared" si="0"/>
        <v>77</v>
      </c>
      <c r="L34" s="19">
        <f t="shared" si="0"/>
        <v>76</v>
      </c>
      <c r="M34" s="19">
        <f t="shared" si="0"/>
        <v>74</v>
      </c>
      <c r="N34" s="19">
        <f t="shared" si="0"/>
        <v>96</v>
      </c>
      <c r="O34" s="19">
        <f t="shared" si="0"/>
        <v>88</v>
      </c>
      <c r="P34" s="19">
        <f t="shared" si="0"/>
        <v>18</v>
      </c>
      <c r="Q34" s="19">
        <f t="shared" si="0"/>
        <v>18</v>
      </c>
      <c r="R34" s="19">
        <f t="shared" si="0"/>
        <v>18</v>
      </c>
      <c r="S34" s="19">
        <f t="shared" si="0"/>
        <v>18</v>
      </c>
      <c r="T34" s="19">
        <f t="shared" si="0"/>
        <v>22</v>
      </c>
      <c r="U34" s="19">
        <f t="shared" si="0"/>
        <v>22</v>
      </c>
      <c r="V34" s="90">
        <f t="shared" si="0"/>
        <v>24</v>
      </c>
    </row>
    <row r="35" spans="1:27">
      <c r="A35" s="14" t="s">
        <v>136</v>
      </c>
      <c r="B35" s="22">
        <f>SUM(B11,B23)</f>
        <v>85</v>
      </c>
      <c r="C35" s="22">
        <f t="shared" ref="C35:V35" si="1">SUM(C11,C23)</f>
        <v>142</v>
      </c>
      <c r="D35" s="22">
        <f t="shared" si="1"/>
        <v>159</v>
      </c>
      <c r="E35" s="22">
        <f t="shared" si="1"/>
        <v>158</v>
      </c>
      <c r="F35" s="22">
        <f t="shared" si="1"/>
        <v>109</v>
      </c>
      <c r="G35" s="22">
        <f t="shared" si="1"/>
        <v>120</v>
      </c>
      <c r="H35" s="22">
        <f t="shared" si="1"/>
        <v>135</v>
      </c>
      <c r="I35" s="22">
        <f t="shared" si="1"/>
        <v>10724</v>
      </c>
      <c r="J35" s="22">
        <f t="shared" si="1"/>
        <v>11503</v>
      </c>
      <c r="K35" s="22">
        <f t="shared" si="1"/>
        <v>12366</v>
      </c>
      <c r="L35" s="22">
        <f t="shared" si="1"/>
        <v>13457</v>
      </c>
      <c r="M35" s="22">
        <f t="shared" si="1"/>
        <v>14608</v>
      </c>
      <c r="N35" s="22">
        <f t="shared" si="1"/>
        <v>16770</v>
      </c>
      <c r="O35" s="22">
        <f t="shared" si="1"/>
        <v>18565</v>
      </c>
      <c r="P35" s="22">
        <f t="shared" si="1"/>
        <v>539</v>
      </c>
      <c r="Q35" s="22">
        <f t="shared" si="1"/>
        <v>565</v>
      </c>
      <c r="R35" s="22">
        <f t="shared" si="1"/>
        <v>606</v>
      </c>
      <c r="S35" s="22">
        <f t="shared" si="1"/>
        <v>683</v>
      </c>
      <c r="T35" s="22">
        <f t="shared" si="1"/>
        <v>774</v>
      </c>
      <c r="U35" s="22">
        <f t="shared" si="1"/>
        <v>982</v>
      </c>
      <c r="V35" s="23">
        <f t="shared" si="1"/>
        <v>1230</v>
      </c>
    </row>
    <row r="36" spans="1:27">
      <c r="A36" s="93"/>
      <c r="B36" s="94"/>
      <c r="C36" s="94"/>
      <c r="D36" s="94"/>
      <c r="E36" s="94"/>
      <c r="F36" s="94"/>
      <c r="G36" s="94"/>
      <c r="H36" s="94"/>
      <c r="I36" s="94"/>
      <c r="J36" s="95"/>
      <c r="K36" s="94"/>
      <c r="L36" s="94"/>
      <c r="M36" s="94"/>
      <c r="N36" s="94"/>
      <c r="O36" s="95"/>
      <c r="P36" s="95"/>
      <c r="Q36" s="95"/>
      <c r="R36" s="98"/>
      <c r="S36" s="98"/>
      <c r="T36" s="98"/>
      <c r="U36" s="98"/>
      <c r="V36" s="98"/>
    </row>
    <row r="37" spans="1:27">
      <c r="A37" s="345" t="s">
        <v>140</v>
      </c>
      <c r="B37" s="346"/>
      <c r="C37" s="346"/>
      <c r="D37" s="346"/>
      <c r="E37" s="346"/>
      <c r="F37" s="346"/>
      <c r="G37" s="346"/>
      <c r="H37" s="346"/>
      <c r="I37" s="346"/>
      <c r="J37" s="346"/>
      <c r="K37" s="346"/>
      <c r="L37" s="346"/>
      <c r="M37" s="346"/>
      <c r="N37" s="346"/>
      <c r="O37" s="346"/>
      <c r="P37" s="346"/>
      <c r="Q37" s="346"/>
      <c r="R37" s="346"/>
      <c r="S37" s="346"/>
      <c r="T37" s="346"/>
      <c r="U37" s="346"/>
      <c r="V37" s="347"/>
    </row>
    <row r="38" spans="1:27">
      <c r="A38" s="6" t="s">
        <v>133</v>
      </c>
      <c r="B38" s="272" t="s">
        <v>46</v>
      </c>
      <c r="C38" s="272"/>
      <c r="D38" s="272"/>
      <c r="E38" s="272"/>
      <c r="F38" s="272"/>
      <c r="G38" s="272"/>
      <c r="H38" s="272"/>
      <c r="I38" s="272" t="s">
        <v>47</v>
      </c>
      <c r="J38" s="272"/>
      <c r="K38" s="272"/>
      <c r="L38" s="272"/>
      <c r="M38" s="272"/>
      <c r="N38" s="272"/>
      <c r="O38" s="272"/>
      <c r="P38" s="272" t="s">
        <v>48</v>
      </c>
      <c r="Q38" s="272"/>
      <c r="R38" s="272"/>
      <c r="S38" s="272"/>
      <c r="T38" s="272"/>
      <c r="U38" s="272"/>
      <c r="V38" s="272"/>
    </row>
    <row r="39" spans="1:27">
      <c r="A39" s="6" t="s">
        <v>134</v>
      </c>
      <c r="B39" s="9">
        <v>2006</v>
      </c>
      <c r="C39" s="9">
        <v>2007</v>
      </c>
      <c r="D39" s="9">
        <v>2008</v>
      </c>
      <c r="E39" s="9">
        <v>2009</v>
      </c>
      <c r="F39" s="9">
        <v>2010</v>
      </c>
      <c r="G39" s="9">
        <v>2011</v>
      </c>
      <c r="H39" s="9">
        <v>2012</v>
      </c>
      <c r="I39" s="9">
        <v>2006</v>
      </c>
      <c r="J39" s="9">
        <v>2007</v>
      </c>
      <c r="K39" s="9">
        <v>2008</v>
      </c>
      <c r="L39" s="9">
        <v>2009</v>
      </c>
      <c r="M39" s="9">
        <v>2010</v>
      </c>
      <c r="N39" s="9">
        <v>2011</v>
      </c>
      <c r="O39" s="9">
        <v>2012</v>
      </c>
      <c r="P39" s="9">
        <v>2006</v>
      </c>
      <c r="Q39" s="9">
        <v>2007</v>
      </c>
      <c r="R39" s="9">
        <v>2008</v>
      </c>
      <c r="S39" s="9">
        <v>2009</v>
      </c>
      <c r="T39" s="9">
        <v>2010</v>
      </c>
      <c r="U39" s="9">
        <v>2011</v>
      </c>
      <c r="V39" s="9">
        <v>2012</v>
      </c>
    </row>
    <row r="40" spans="1:27" ht="15.75">
      <c r="A40" s="10" t="s">
        <v>135</v>
      </c>
      <c r="B40" s="19">
        <f>SUM(B16,B28)</f>
        <v>31</v>
      </c>
      <c r="C40" s="19">
        <f t="shared" ref="C40:O40" si="2">SUM(C16,C28)</f>
        <v>31</v>
      </c>
      <c r="D40" s="19">
        <f t="shared" si="2"/>
        <v>35</v>
      </c>
      <c r="E40" s="19">
        <f t="shared" si="2"/>
        <v>35</v>
      </c>
      <c r="F40" s="19">
        <f t="shared" si="2"/>
        <v>39</v>
      </c>
      <c r="G40" s="19">
        <f t="shared" si="2"/>
        <v>46</v>
      </c>
      <c r="H40" s="19">
        <f t="shared" si="2"/>
        <v>53</v>
      </c>
      <c r="I40" s="19">
        <f t="shared" si="2"/>
        <v>10</v>
      </c>
      <c r="J40" s="19">
        <f t="shared" si="2"/>
        <v>12</v>
      </c>
      <c r="K40" s="19">
        <f t="shared" si="2"/>
        <v>12</v>
      </c>
      <c r="L40" s="19">
        <f t="shared" si="2"/>
        <v>13</v>
      </c>
      <c r="M40" s="19">
        <f t="shared" si="2"/>
        <v>14</v>
      </c>
      <c r="N40" s="19">
        <f t="shared" si="2"/>
        <v>19</v>
      </c>
      <c r="O40" s="19">
        <f t="shared" si="2"/>
        <v>20</v>
      </c>
      <c r="P40" s="19">
        <f>B34+I34+P34+B40+I40</f>
        <v>129</v>
      </c>
      <c r="Q40" s="19">
        <f>C34+J34+Q34+C40+J40</f>
        <v>131</v>
      </c>
      <c r="R40" s="19">
        <f>D34+K34+R34+D40+K40</f>
        <v>146</v>
      </c>
      <c r="S40" s="19">
        <f>E34+L34+S34+E40+L40</f>
        <v>146</v>
      </c>
      <c r="T40" s="20">
        <f>F34+M34+T34+F40+M40</f>
        <v>153</v>
      </c>
      <c r="U40" s="20">
        <f>SUM(G34,N34,U34,G40,N40)</f>
        <v>187</v>
      </c>
      <c r="V40" s="21">
        <f>SUM(H34,O34,V34,H40,O40)</f>
        <v>189</v>
      </c>
    </row>
    <row r="41" spans="1:27">
      <c r="A41" s="14" t="s">
        <v>136</v>
      </c>
      <c r="B41" s="22">
        <f>SUM(B17,B29)</f>
        <v>1435</v>
      </c>
      <c r="C41" s="22">
        <f t="shared" ref="C41:O41" si="3">SUM(C17,C29)</f>
        <v>1319</v>
      </c>
      <c r="D41" s="22">
        <f t="shared" si="3"/>
        <v>1314</v>
      </c>
      <c r="E41" s="22">
        <f t="shared" si="3"/>
        <v>1407</v>
      </c>
      <c r="F41" s="22">
        <f t="shared" si="3"/>
        <v>1324</v>
      </c>
      <c r="G41" s="22">
        <f t="shared" si="3"/>
        <v>1379</v>
      </c>
      <c r="H41" s="22">
        <f t="shared" si="3"/>
        <v>1744</v>
      </c>
      <c r="I41" s="22">
        <f t="shared" si="3"/>
        <v>99</v>
      </c>
      <c r="J41" s="22">
        <f t="shared" si="3"/>
        <v>116</v>
      </c>
      <c r="K41" s="22">
        <f t="shared" si="3"/>
        <v>122</v>
      </c>
      <c r="L41" s="22">
        <f t="shared" si="3"/>
        <v>171</v>
      </c>
      <c r="M41" s="22">
        <f t="shared" si="3"/>
        <v>231</v>
      </c>
      <c r="N41" s="22">
        <f t="shared" si="3"/>
        <v>263</v>
      </c>
      <c r="O41" s="22">
        <f t="shared" si="3"/>
        <v>326</v>
      </c>
      <c r="P41" s="22">
        <f t="shared" ref="P41:V41" si="4">+B35+I35+P35+B41+I41</f>
        <v>12882</v>
      </c>
      <c r="Q41" s="22">
        <f t="shared" si="4"/>
        <v>13645</v>
      </c>
      <c r="R41" s="22">
        <f t="shared" si="4"/>
        <v>14567</v>
      </c>
      <c r="S41" s="22">
        <f t="shared" si="4"/>
        <v>15876</v>
      </c>
      <c r="T41" s="22">
        <f t="shared" si="4"/>
        <v>17046</v>
      </c>
      <c r="U41" s="22">
        <f t="shared" si="4"/>
        <v>19514</v>
      </c>
      <c r="V41" s="23">
        <f t="shared" si="4"/>
        <v>22000</v>
      </c>
    </row>
    <row r="42" spans="1:27">
      <c r="A42" s="331" t="s">
        <v>123</v>
      </c>
      <c r="B42" s="331"/>
      <c r="C42" s="331"/>
      <c r="D42" s="331"/>
      <c r="E42" s="331"/>
      <c r="F42" s="331"/>
      <c r="G42" s="331"/>
      <c r="H42" s="331"/>
      <c r="I42" s="331"/>
      <c r="J42" s="331"/>
      <c r="K42" s="331"/>
      <c r="L42" s="331"/>
      <c r="M42" s="331"/>
      <c r="N42" s="331"/>
      <c r="O42" s="331"/>
      <c r="P42" s="331"/>
      <c r="Q42" s="331"/>
      <c r="R42" s="331"/>
      <c r="S42" s="331"/>
      <c r="T42" s="331"/>
      <c r="U42" s="331"/>
      <c r="V42" s="331"/>
    </row>
    <row r="43" spans="1:27">
      <c r="A43" s="93"/>
      <c r="B43" s="94"/>
      <c r="C43" s="94"/>
      <c r="D43" s="94"/>
      <c r="E43" s="94"/>
      <c r="F43" s="94"/>
      <c r="G43" s="94"/>
      <c r="H43" s="94"/>
      <c r="I43" s="94"/>
      <c r="J43" s="94"/>
      <c r="K43" s="94"/>
      <c r="L43" s="94"/>
      <c r="M43" s="94"/>
      <c r="N43" s="96"/>
      <c r="O43" s="97"/>
      <c r="P43" s="96"/>
      <c r="Q43" s="96"/>
      <c r="R43" s="96"/>
      <c r="S43" s="96"/>
      <c r="T43" s="96">
        <v>17046</v>
      </c>
      <c r="U43" s="236"/>
      <c r="V43" s="96">
        <v>22000</v>
      </c>
      <c r="Z43" s="237">
        <f>+V43-T43</f>
        <v>4954</v>
      </c>
      <c r="AA43">
        <f>+T43*0.15</f>
        <v>2556.9</v>
      </c>
    </row>
    <row r="44" spans="1:27" ht="16.5">
      <c r="A44" s="344" t="s">
        <v>252</v>
      </c>
      <c r="B44" s="324" t="s">
        <v>49</v>
      </c>
      <c r="C44" s="324"/>
      <c r="D44" s="324"/>
      <c r="E44" s="324"/>
      <c r="F44" s="324"/>
      <c r="G44" s="324"/>
      <c r="H44" s="324"/>
      <c r="I44" s="324"/>
      <c r="J44" s="324"/>
      <c r="K44" s="324"/>
      <c r="L44" s="324"/>
      <c r="M44" s="324"/>
      <c r="N44" s="324"/>
      <c r="O44" s="324"/>
      <c r="P44" s="324"/>
      <c r="Q44" s="324"/>
      <c r="R44" s="324"/>
      <c r="S44" s="324"/>
      <c r="T44" s="324"/>
      <c r="U44" s="324"/>
      <c r="V44" s="324"/>
      <c r="Z44">
        <f>+Z43*100/17046</f>
        <v>29.062536665493372</v>
      </c>
      <c r="AA44" s="237">
        <f>+AA43+T43</f>
        <v>19602.900000000001</v>
      </c>
    </row>
    <row r="45" spans="1:27">
      <c r="A45" s="344"/>
      <c r="B45" s="338" t="s">
        <v>4</v>
      </c>
      <c r="C45" s="338"/>
      <c r="D45" s="338"/>
      <c r="E45" s="338"/>
      <c r="F45" s="338"/>
      <c r="G45" s="338"/>
      <c r="H45" s="338"/>
      <c r="I45" s="338" t="s">
        <v>5</v>
      </c>
      <c r="J45" s="338"/>
      <c r="K45" s="338"/>
      <c r="L45" s="338"/>
      <c r="M45" s="338"/>
      <c r="N45" s="338"/>
      <c r="O45" s="338"/>
      <c r="P45" s="338" t="s">
        <v>50</v>
      </c>
      <c r="Q45" s="338"/>
      <c r="R45" s="338"/>
      <c r="S45" s="338"/>
      <c r="T45" s="338"/>
      <c r="U45" s="338"/>
      <c r="V45" s="338"/>
    </row>
    <row r="46" spans="1:27">
      <c r="A46" s="344"/>
      <c r="B46" s="24">
        <v>2006</v>
      </c>
      <c r="C46" s="24">
        <v>2007</v>
      </c>
      <c r="D46" s="24">
        <v>2008</v>
      </c>
      <c r="E46" s="24">
        <v>2009</v>
      </c>
      <c r="F46" s="24">
        <v>2010</v>
      </c>
      <c r="G46" s="24">
        <v>2011</v>
      </c>
      <c r="H46" s="24">
        <v>2012</v>
      </c>
      <c r="I46" s="24">
        <v>2006</v>
      </c>
      <c r="J46" s="24">
        <v>2007</v>
      </c>
      <c r="K46" s="24">
        <v>2008</v>
      </c>
      <c r="L46" s="24">
        <v>2009</v>
      </c>
      <c r="M46" s="24">
        <v>2010</v>
      </c>
      <c r="N46" s="24">
        <v>2011</v>
      </c>
      <c r="O46" s="24">
        <v>2012</v>
      </c>
      <c r="P46" s="24">
        <v>2006</v>
      </c>
      <c r="Q46" s="24">
        <v>2007</v>
      </c>
      <c r="R46" s="24">
        <v>2008</v>
      </c>
      <c r="S46" s="24">
        <v>2009</v>
      </c>
      <c r="T46" s="24">
        <v>2010</v>
      </c>
      <c r="U46" s="24">
        <v>2011</v>
      </c>
      <c r="V46" s="24">
        <v>2012</v>
      </c>
    </row>
    <row r="47" spans="1:27">
      <c r="A47" s="10" t="s">
        <v>51</v>
      </c>
      <c r="B47" s="11">
        <v>85</v>
      </c>
      <c r="C47" s="11">
        <v>142</v>
      </c>
      <c r="D47" s="11">
        <v>159</v>
      </c>
      <c r="E47" s="11">
        <v>158</v>
      </c>
      <c r="F47" s="11">
        <v>109</v>
      </c>
      <c r="G47" s="11">
        <v>120</v>
      </c>
      <c r="H47" s="11">
        <v>135</v>
      </c>
      <c r="I47" s="11">
        <v>3429</v>
      </c>
      <c r="J47" s="11">
        <v>3635</v>
      </c>
      <c r="K47" s="11">
        <v>3741</v>
      </c>
      <c r="L47" s="11">
        <v>3675</v>
      </c>
      <c r="M47" s="11">
        <v>3669</v>
      </c>
      <c r="N47" s="11">
        <v>4110</v>
      </c>
      <c r="O47" s="11">
        <v>4269</v>
      </c>
      <c r="P47" s="11">
        <v>639</v>
      </c>
      <c r="Q47" s="11">
        <v>572</v>
      </c>
      <c r="R47" s="11">
        <v>559</v>
      </c>
      <c r="S47" s="11">
        <v>561</v>
      </c>
      <c r="T47" s="11">
        <v>536</v>
      </c>
      <c r="U47" s="11">
        <v>562</v>
      </c>
      <c r="V47" s="25">
        <v>660</v>
      </c>
    </row>
    <row r="48" spans="1:27">
      <c r="A48" s="26" t="s">
        <v>52</v>
      </c>
      <c r="B48" s="27"/>
      <c r="C48" s="27"/>
      <c r="D48" s="27"/>
      <c r="E48" s="27"/>
      <c r="F48" s="27"/>
      <c r="G48" s="27"/>
      <c r="H48" s="27"/>
      <c r="I48" s="27">
        <v>1862</v>
      </c>
      <c r="J48" s="27">
        <v>1876</v>
      </c>
      <c r="K48" s="27">
        <v>2194</v>
      </c>
      <c r="L48" s="27">
        <v>2852</v>
      </c>
      <c r="M48" s="28">
        <v>3501</v>
      </c>
      <c r="N48" s="28">
        <v>4053</v>
      </c>
      <c r="O48" s="28">
        <v>4911</v>
      </c>
      <c r="P48" s="27">
        <v>174</v>
      </c>
      <c r="Q48" s="27">
        <v>211</v>
      </c>
      <c r="R48" s="27">
        <v>193</v>
      </c>
      <c r="S48" s="27">
        <v>179</v>
      </c>
      <c r="T48" s="27">
        <v>247</v>
      </c>
      <c r="U48" s="27">
        <v>260</v>
      </c>
      <c r="V48" s="29">
        <v>320</v>
      </c>
    </row>
    <row r="49" spans="1:22">
      <c r="A49" s="26" t="s">
        <v>53</v>
      </c>
      <c r="B49" s="27"/>
      <c r="C49" s="27"/>
      <c r="D49" s="27"/>
      <c r="E49" s="27"/>
      <c r="F49" s="27"/>
      <c r="G49" s="27"/>
      <c r="H49" s="27"/>
      <c r="I49" s="27">
        <v>2298</v>
      </c>
      <c r="J49" s="27">
        <v>2636</v>
      </c>
      <c r="K49" s="27">
        <v>2789</v>
      </c>
      <c r="L49" s="27">
        <v>3082</v>
      </c>
      <c r="M49" s="27">
        <v>3292</v>
      </c>
      <c r="N49" s="27">
        <v>3853</v>
      </c>
      <c r="O49" s="27">
        <v>4267</v>
      </c>
      <c r="P49" s="27">
        <v>514</v>
      </c>
      <c r="Q49" s="27">
        <v>495</v>
      </c>
      <c r="R49" s="27">
        <v>533</v>
      </c>
      <c r="S49" s="27">
        <v>677</v>
      </c>
      <c r="T49" s="27">
        <v>759</v>
      </c>
      <c r="U49" s="27">
        <v>882</v>
      </c>
      <c r="V49" s="29">
        <v>1185</v>
      </c>
    </row>
    <row r="50" spans="1:22">
      <c r="A50" s="26" t="s">
        <v>54</v>
      </c>
      <c r="B50" s="27"/>
      <c r="C50" s="27"/>
      <c r="D50" s="27"/>
      <c r="E50" s="27"/>
      <c r="F50" s="27"/>
      <c r="G50" s="27"/>
      <c r="H50" s="27"/>
      <c r="I50" s="27">
        <v>1292</v>
      </c>
      <c r="J50" s="27">
        <v>1417</v>
      </c>
      <c r="K50" s="27">
        <v>1505</v>
      </c>
      <c r="L50" s="27">
        <v>1585</v>
      </c>
      <c r="M50" s="27">
        <v>1661</v>
      </c>
      <c r="N50" s="27">
        <v>1915</v>
      </c>
      <c r="O50" s="27">
        <v>2085</v>
      </c>
      <c r="P50" s="27">
        <v>518</v>
      </c>
      <c r="Q50" s="27">
        <v>522</v>
      </c>
      <c r="R50" s="27">
        <v>518</v>
      </c>
      <c r="S50" s="27">
        <v>562</v>
      </c>
      <c r="T50" s="27">
        <v>467</v>
      </c>
      <c r="U50" s="27">
        <v>552</v>
      </c>
      <c r="V50" s="29">
        <v>637</v>
      </c>
    </row>
    <row r="51" spans="1:22">
      <c r="A51" s="26" t="s">
        <v>229</v>
      </c>
      <c r="B51" s="27"/>
      <c r="C51" s="27"/>
      <c r="D51" s="27"/>
      <c r="E51" s="27"/>
      <c r="F51" s="27"/>
      <c r="G51" s="27"/>
      <c r="H51" s="27"/>
      <c r="I51" s="27">
        <v>1021</v>
      </c>
      <c r="J51" s="27">
        <v>1081</v>
      </c>
      <c r="K51" s="27">
        <v>1176</v>
      </c>
      <c r="L51" s="27">
        <v>1263</v>
      </c>
      <c r="M51" s="27">
        <v>1413</v>
      </c>
      <c r="N51" s="27">
        <v>1607</v>
      </c>
      <c r="O51" s="27">
        <v>1804</v>
      </c>
      <c r="P51" s="27">
        <v>53</v>
      </c>
      <c r="Q51" s="27">
        <v>46</v>
      </c>
      <c r="R51" s="27">
        <v>63</v>
      </c>
      <c r="S51" s="27">
        <v>44</v>
      </c>
      <c r="T51" s="27">
        <v>50</v>
      </c>
      <c r="U51" s="27">
        <v>54</v>
      </c>
      <c r="V51" s="29">
        <v>63</v>
      </c>
    </row>
    <row r="52" spans="1:22">
      <c r="A52" s="26" t="s">
        <v>55</v>
      </c>
      <c r="B52" s="27"/>
      <c r="C52" s="27"/>
      <c r="D52" s="27"/>
      <c r="E52" s="27"/>
      <c r="F52" s="27"/>
      <c r="G52" s="27"/>
      <c r="H52" s="27"/>
      <c r="I52" s="27">
        <v>822</v>
      </c>
      <c r="J52" s="27">
        <v>858</v>
      </c>
      <c r="K52" s="27">
        <v>961</v>
      </c>
      <c r="L52" s="27">
        <v>1000</v>
      </c>
      <c r="M52" s="27">
        <v>1072</v>
      </c>
      <c r="N52" s="27">
        <v>1232</v>
      </c>
      <c r="O52" s="27">
        <v>1364</v>
      </c>
      <c r="P52" s="27">
        <v>175</v>
      </c>
      <c r="Q52" s="27">
        <v>154</v>
      </c>
      <c r="R52" s="27">
        <v>176</v>
      </c>
      <c r="S52" s="27">
        <v>238</v>
      </c>
      <c r="T52" s="27">
        <v>270</v>
      </c>
      <c r="U52" s="27">
        <v>314</v>
      </c>
      <c r="V52" s="29">
        <v>435</v>
      </c>
    </row>
    <row r="53" spans="1:22">
      <c r="A53" s="30" t="s">
        <v>48</v>
      </c>
      <c r="B53" s="22">
        <f t="shared" ref="B53:V53" si="5">SUM(B47:B52)</f>
        <v>85</v>
      </c>
      <c r="C53" s="22">
        <f t="shared" si="5"/>
        <v>142</v>
      </c>
      <c r="D53" s="22">
        <f t="shared" si="5"/>
        <v>159</v>
      </c>
      <c r="E53" s="22">
        <f t="shared" si="5"/>
        <v>158</v>
      </c>
      <c r="F53" s="22">
        <f t="shared" si="5"/>
        <v>109</v>
      </c>
      <c r="G53" s="22">
        <f t="shared" si="5"/>
        <v>120</v>
      </c>
      <c r="H53" s="22">
        <f t="shared" si="5"/>
        <v>135</v>
      </c>
      <c r="I53" s="22">
        <f t="shared" si="5"/>
        <v>10724</v>
      </c>
      <c r="J53" s="22">
        <f t="shared" si="5"/>
        <v>11503</v>
      </c>
      <c r="K53" s="22">
        <f t="shared" si="5"/>
        <v>12366</v>
      </c>
      <c r="L53" s="22">
        <f t="shared" si="5"/>
        <v>13457</v>
      </c>
      <c r="M53" s="22">
        <f t="shared" si="5"/>
        <v>14608</v>
      </c>
      <c r="N53" s="22">
        <f t="shared" si="5"/>
        <v>16770</v>
      </c>
      <c r="O53" s="22">
        <f t="shared" si="5"/>
        <v>18700</v>
      </c>
      <c r="P53" s="22">
        <f t="shared" si="5"/>
        <v>2073</v>
      </c>
      <c r="Q53" s="22">
        <f t="shared" si="5"/>
        <v>2000</v>
      </c>
      <c r="R53" s="22">
        <f t="shared" si="5"/>
        <v>2042</v>
      </c>
      <c r="S53" s="22">
        <f t="shared" si="5"/>
        <v>2261</v>
      </c>
      <c r="T53" s="22">
        <f t="shared" si="5"/>
        <v>2329</v>
      </c>
      <c r="U53" s="22">
        <f t="shared" si="5"/>
        <v>2624</v>
      </c>
      <c r="V53" s="23">
        <f t="shared" si="5"/>
        <v>3300</v>
      </c>
    </row>
    <row r="54" spans="1:22">
      <c r="A54" s="47" t="s">
        <v>123</v>
      </c>
    </row>
    <row r="55" spans="1:22">
      <c r="A55" s="239" t="s">
        <v>251</v>
      </c>
    </row>
    <row r="56" spans="1:22" ht="40.5" customHeight="1">
      <c r="A56" s="340" t="s">
        <v>56</v>
      </c>
      <c r="B56" s="341"/>
      <c r="C56" s="341"/>
      <c r="D56" s="341"/>
      <c r="E56" s="341"/>
      <c r="F56" s="341"/>
      <c r="G56" s="341"/>
      <c r="H56" s="341"/>
      <c r="I56" s="341"/>
      <c r="J56" s="341"/>
      <c r="K56" s="341"/>
      <c r="L56" s="342"/>
      <c r="M56" s="350" t="s">
        <v>162</v>
      </c>
      <c r="N56" s="351"/>
      <c r="O56" s="352" t="s">
        <v>57</v>
      </c>
    </row>
    <row r="57" spans="1:22" ht="20.25" customHeight="1">
      <c r="A57" s="340" t="s">
        <v>163</v>
      </c>
      <c r="B57" s="341"/>
      <c r="C57" s="341"/>
      <c r="D57" s="341"/>
      <c r="E57" s="341"/>
      <c r="F57" s="341"/>
      <c r="G57" s="341"/>
      <c r="H57" s="341"/>
      <c r="I57" s="341"/>
      <c r="J57" s="341"/>
      <c r="K57" s="341"/>
      <c r="L57" s="342"/>
      <c r="M57" s="31" t="s">
        <v>28</v>
      </c>
      <c r="N57" s="32" t="s">
        <v>29</v>
      </c>
      <c r="O57" s="352"/>
    </row>
    <row r="58" spans="1:22">
      <c r="A58" s="343" t="s">
        <v>58</v>
      </c>
      <c r="B58" s="343"/>
      <c r="C58" s="343"/>
      <c r="D58" s="343"/>
      <c r="E58" s="343"/>
      <c r="F58" s="343"/>
      <c r="G58" s="343"/>
      <c r="H58" s="343"/>
      <c r="I58" s="343"/>
      <c r="J58" s="343"/>
      <c r="K58" s="343"/>
      <c r="L58" s="343"/>
      <c r="M58" s="210" t="s">
        <v>226</v>
      </c>
      <c r="N58" s="210"/>
      <c r="O58" s="210">
        <v>2007</v>
      </c>
    </row>
    <row r="59" spans="1:22">
      <c r="A59" s="343" t="s">
        <v>59</v>
      </c>
      <c r="B59" s="343"/>
      <c r="C59" s="343"/>
      <c r="D59" s="343"/>
      <c r="E59" s="343"/>
      <c r="F59" s="343"/>
      <c r="G59" s="343"/>
      <c r="H59" s="343"/>
      <c r="I59" s="343"/>
      <c r="J59" s="343"/>
      <c r="K59" s="343"/>
      <c r="L59" s="343"/>
      <c r="M59" s="210" t="s">
        <v>226</v>
      </c>
      <c r="N59" s="210"/>
      <c r="O59" s="210">
        <v>2008</v>
      </c>
    </row>
    <row r="60" spans="1:22">
      <c r="A60" s="343" t="s">
        <v>60</v>
      </c>
      <c r="B60" s="343"/>
      <c r="C60" s="343"/>
      <c r="D60" s="343"/>
      <c r="E60" s="343"/>
      <c r="F60" s="343"/>
      <c r="G60" s="343"/>
      <c r="H60" s="343"/>
      <c r="I60" s="343"/>
      <c r="J60" s="343"/>
      <c r="K60" s="343"/>
      <c r="L60" s="343"/>
      <c r="M60" s="210" t="s">
        <v>226</v>
      </c>
      <c r="N60" s="210"/>
      <c r="O60" s="210">
        <v>2008</v>
      </c>
    </row>
    <row r="61" spans="1:22">
      <c r="A61" s="343" t="s">
        <v>61</v>
      </c>
      <c r="B61" s="343"/>
      <c r="C61" s="343"/>
      <c r="D61" s="343"/>
      <c r="E61" s="343"/>
      <c r="F61" s="343"/>
      <c r="G61" s="343"/>
      <c r="H61" s="343"/>
      <c r="I61" s="343"/>
      <c r="J61" s="343"/>
      <c r="K61" s="343"/>
      <c r="L61" s="343"/>
      <c r="M61" s="210" t="s">
        <v>226</v>
      </c>
      <c r="N61" s="210"/>
      <c r="O61" s="210">
        <v>2008</v>
      </c>
    </row>
    <row r="62" spans="1:22">
      <c r="A62" s="343" t="s">
        <v>62</v>
      </c>
      <c r="B62" s="343"/>
      <c r="C62" s="343"/>
      <c r="D62" s="343"/>
      <c r="E62" s="343"/>
      <c r="F62" s="343"/>
      <c r="G62" s="343"/>
      <c r="H62" s="343"/>
      <c r="I62" s="343"/>
      <c r="J62" s="343"/>
      <c r="K62" s="343"/>
      <c r="L62" s="343"/>
      <c r="M62" s="210" t="s">
        <v>226</v>
      </c>
      <c r="N62" s="210"/>
      <c r="O62" s="210">
        <v>2008</v>
      </c>
    </row>
    <row r="63" spans="1:22">
      <c r="A63" s="343" t="s">
        <v>63</v>
      </c>
      <c r="B63" s="343"/>
      <c r="C63" s="343"/>
      <c r="D63" s="343"/>
      <c r="E63" s="343"/>
      <c r="F63" s="343"/>
      <c r="G63" s="343"/>
      <c r="H63" s="343"/>
      <c r="I63" s="343"/>
      <c r="J63" s="343"/>
      <c r="K63" s="343"/>
      <c r="L63" s="343"/>
      <c r="M63" s="210" t="s">
        <v>226</v>
      </c>
      <c r="N63" s="210"/>
      <c r="O63" s="210"/>
    </row>
    <row r="64" spans="1:22">
      <c r="A64" s="343" t="s">
        <v>179</v>
      </c>
      <c r="B64" s="343"/>
      <c r="C64" s="343"/>
      <c r="D64" s="343"/>
      <c r="E64" s="343"/>
      <c r="F64" s="343"/>
      <c r="G64" s="343"/>
      <c r="H64" s="343"/>
      <c r="I64" s="343"/>
      <c r="J64" s="343"/>
      <c r="K64" s="343"/>
      <c r="L64" s="343"/>
      <c r="M64" s="210"/>
      <c r="N64" s="210" t="s">
        <v>226</v>
      </c>
      <c r="O64" s="210"/>
    </row>
    <row r="65" spans="1:22">
      <c r="A65"/>
    </row>
    <row r="66" spans="1:22">
      <c r="A66" s="339" t="s">
        <v>15</v>
      </c>
      <c r="B66" s="339"/>
      <c r="C66" s="339"/>
      <c r="D66" s="339"/>
      <c r="E66" s="339"/>
      <c r="F66" s="339"/>
      <c r="G66" s="339"/>
      <c r="H66" s="339"/>
      <c r="I66" s="339"/>
      <c r="J66" s="339"/>
      <c r="K66" s="339"/>
      <c r="L66" s="339"/>
      <c r="M66" s="339"/>
      <c r="N66" s="339"/>
      <c r="O66" s="339"/>
      <c r="P66" s="339"/>
      <c r="Q66" s="339"/>
      <c r="R66" s="339"/>
      <c r="S66" s="339"/>
      <c r="T66" s="339"/>
      <c r="U66" s="339"/>
      <c r="V66" s="339"/>
    </row>
    <row r="67" spans="1:22">
      <c r="A67" s="319"/>
      <c r="B67" s="316">
        <v>2006</v>
      </c>
      <c r="C67" s="317"/>
      <c r="D67" s="318"/>
      <c r="E67" s="316">
        <v>2007</v>
      </c>
      <c r="F67" s="317"/>
      <c r="G67" s="318"/>
      <c r="H67" s="316">
        <v>2008</v>
      </c>
      <c r="I67" s="317"/>
      <c r="J67" s="318"/>
      <c r="K67" s="316">
        <v>2009</v>
      </c>
      <c r="L67" s="317"/>
      <c r="M67" s="318"/>
      <c r="N67" s="316">
        <v>2010</v>
      </c>
      <c r="O67" s="317"/>
      <c r="P67" s="318"/>
      <c r="Q67" s="316">
        <v>2011</v>
      </c>
      <c r="R67" s="317"/>
      <c r="S67" s="318"/>
      <c r="T67" s="316">
        <v>2012</v>
      </c>
      <c r="U67" s="317"/>
      <c r="V67" s="318"/>
    </row>
    <row r="68" spans="1:22">
      <c r="A68" s="320"/>
      <c r="B68" s="33" t="s">
        <v>64</v>
      </c>
      <c r="C68" s="33" t="s">
        <v>65</v>
      </c>
      <c r="D68" s="33" t="s">
        <v>66</v>
      </c>
      <c r="E68" s="33" t="s">
        <v>64</v>
      </c>
      <c r="F68" s="33" t="s">
        <v>65</v>
      </c>
      <c r="G68" s="33" t="s">
        <v>66</v>
      </c>
      <c r="H68" s="33" t="s">
        <v>64</v>
      </c>
      <c r="I68" s="33" t="s">
        <v>65</v>
      </c>
      <c r="J68" s="33" t="s">
        <v>66</v>
      </c>
      <c r="K68" s="33" t="s">
        <v>64</v>
      </c>
      <c r="L68" s="33" t="s">
        <v>65</v>
      </c>
      <c r="M68" s="33" t="s">
        <v>66</v>
      </c>
      <c r="N68" s="33" t="s">
        <v>64</v>
      </c>
      <c r="O68" s="33" t="s">
        <v>65</v>
      </c>
      <c r="P68" s="33" t="s">
        <v>66</v>
      </c>
      <c r="Q68" s="33" t="s">
        <v>64</v>
      </c>
      <c r="R68" s="33" t="s">
        <v>65</v>
      </c>
      <c r="S68" s="33" t="s">
        <v>66</v>
      </c>
      <c r="T68" s="33" t="s">
        <v>64</v>
      </c>
      <c r="U68" s="33" t="s">
        <v>65</v>
      </c>
      <c r="V68" s="33" t="s">
        <v>66</v>
      </c>
    </row>
    <row r="69" spans="1:22">
      <c r="A69" s="10" t="s">
        <v>17</v>
      </c>
      <c r="B69" s="35">
        <v>463</v>
      </c>
      <c r="C69" s="35">
        <v>201</v>
      </c>
      <c r="D69" s="36">
        <f>SUM(B69:C69)</f>
        <v>664</v>
      </c>
      <c r="E69" s="35">
        <v>466</v>
      </c>
      <c r="F69" s="35">
        <v>204</v>
      </c>
      <c r="G69" s="36">
        <f>SUM(E69:F69)</f>
        <v>670</v>
      </c>
      <c r="H69" s="35">
        <v>469</v>
      </c>
      <c r="I69" s="35">
        <v>212</v>
      </c>
      <c r="J69" s="36">
        <f>SUM(H69:I69)</f>
        <v>681</v>
      </c>
      <c r="K69" s="35">
        <v>691</v>
      </c>
      <c r="L69" s="35">
        <v>0</v>
      </c>
      <c r="M69" s="36">
        <f>SUM(K69:L69)</f>
        <v>691</v>
      </c>
      <c r="N69" s="35">
        <v>515</v>
      </c>
      <c r="O69" s="35">
        <v>253</v>
      </c>
      <c r="P69" s="36">
        <f>SUM(N69:O69)</f>
        <v>768</v>
      </c>
      <c r="Q69" s="35">
        <v>558</v>
      </c>
      <c r="R69" s="35">
        <v>275</v>
      </c>
      <c r="S69" s="36">
        <f>SUM(Q69:R69)</f>
        <v>833</v>
      </c>
      <c r="T69" s="35">
        <v>584</v>
      </c>
      <c r="U69" s="35">
        <v>288</v>
      </c>
      <c r="V69" s="37">
        <f>SUM(T69:U69)</f>
        <v>872</v>
      </c>
    </row>
    <row r="70" spans="1:22">
      <c r="A70" s="142" t="s">
        <v>185</v>
      </c>
      <c r="B70" s="38"/>
      <c r="C70" s="38"/>
      <c r="D70" s="39">
        <f>SUM(B70:C70)</f>
        <v>0</v>
      </c>
      <c r="E70" s="38"/>
      <c r="F70" s="38"/>
      <c r="G70" s="39">
        <f>SUM(E70:F70)</f>
        <v>0</v>
      </c>
      <c r="H70" s="38"/>
      <c r="I70" s="38"/>
      <c r="J70" s="39">
        <f>SUM(H70:I70)</f>
        <v>0</v>
      </c>
      <c r="K70" s="38"/>
      <c r="L70" s="38"/>
      <c r="M70" s="39">
        <f>SUM(K70:L70)</f>
        <v>0</v>
      </c>
      <c r="N70" s="38"/>
      <c r="O70" s="38"/>
      <c r="P70" s="39">
        <f>SUM(N70:O70)</f>
        <v>0</v>
      </c>
      <c r="Q70" s="38"/>
      <c r="R70" s="38"/>
      <c r="S70" s="39">
        <f>SUM(Q70:R70)</f>
        <v>0</v>
      </c>
      <c r="T70" s="38"/>
      <c r="U70" s="38"/>
      <c r="V70" s="40">
        <f>SUM(T70:U70)</f>
        <v>0</v>
      </c>
    </row>
    <row r="71" spans="1:22">
      <c r="A71" s="26" t="s">
        <v>18</v>
      </c>
      <c r="B71" s="39">
        <f>SUM(B69:B70)</f>
        <v>463</v>
      </c>
      <c r="C71" s="39">
        <f>SUM(C69:C70)</f>
        <v>201</v>
      </c>
      <c r="D71" s="39">
        <f>SUM(B71:C71)</f>
        <v>664</v>
      </c>
      <c r="E71" s="39">
        <f>SUM(E69:E70)</f>
        <v>466</v>
      </c>
      <c r="F71" s="39">
        <f>SUM(F69:F70)</f>
        <v>204</v>
      </c>
      <c r="G71" s="39">
        <f>SUM(E71:F71)</f>
        <v>670</v>
      </c>
      <c r="H71" s="39">
        <f>SUM(H69:H70)</f>
        <v>469</v>
      </c>
      <c r="I71" s="39">
        <f>SUM(I69:I70)</f>
        <v>212</v>
      </c>
      <c r="J71" s="39">
        <f>SUM(H71:I71)</f>
        <v>681</v>
      </c>
      <c r="K71" s="39">
        <f>SUM(K69:K70)</f>
        <v>691</v>
      </c>
      <c r="L71" s="39">
        <f>SUM(L69:L70)</f>
        <v>0</v>
      </c>
      <c r="M71" s="39">
        <f>SUM(K71:L71)</f>
        <v>691</v>
      </c>
      <c r="N71" s="39">
        <f>SUM(N69:N70)</f>
        <v>515</v>
      </c>
      <c r="O71" s="39">
        <f>SUM(O69:O70)</f>
        <v>253</v>
      </c>
      <c r="P71" s="39">
        <f>SUM(N71:O71)</f>
        <v>768</v>
      </c>
      <c r="Q71" s="39">
        <f>SUM(Q69:Q70)</f>
        <v>558</v>
      </c>
      <c r="R71" s="39">
        <f>SUM(R69:R70)</f>
        <v>275</v>
      </c>
      <c r="S71" s="39">
        <f>SUM(Q71:R71)</f>
        <v>833</v>
      </c>
      <c r="T71" s="39">
        <f>SUM(T69:T70)</f>
        <v>584</v>
      </c>
      <c r="U71" s="39">
        <f>SUM(U69:U70)</f>
        <v>288</v>
      </c>
      <c r="V71" s="40">
        <f>SUM(T71:U71)</f>
        <v>872</v>
      </c>
    </row>
    <row r="72" spans="1:22">
      <c r="A72" s="14" t="s">
        <v>19</v>
      </c>
      <c r="B72" s="42">
        <f t="shared" ref="B72:V72" si="6">IF(B69=0,"",B69*100/B71)</f>
        <v>100</v>
      </c>
      <c r="C72" s="42">
        <f t="shared" si="6"/>
        <v>100</v>
      </c>
      <c r="D72" s="42">
        <f t="shared" si="6"/>
        <v>100</v>
      </c>
      <c r="E72" s="42">
        <f t="shared" si="6"/>
        <v>100</v>
      </c>
      <c r="F72" s="42">
        <f t="shared" si="6"/>
        <v>100</v>
      </c>
      <c r="G72" s="42">
        <f t="shared" si="6"/>
        <v>100</v>
      </c>
      <c r="H72" s="42">
        <f t="shared" si="6"/>
        <v>100</v>
      </c>
      <c r="I72" s="42">
        <f t="shared" si="6"/>
        <v>100</v>
      </c>
      <c r="J72" s="42">
        <f t="shared" si="6"/>
        <v>100</v>
      </c>
      <c r="K72" s="42">
        <f t="shared" si="6"/>
        <v>100</v>
      </c>
      <c r="L72" s="42" t="str">
        <f t="shared" si="6"/>
        <v/>
      </c>
      <c r="M72" s="42">
        <f t="shared" si="6"/>
        <v>100</v>
      </c>
      <c r="N72" s="42">
        <f t="shared" si="6"/>
        <v>100</v>
      </c>
      <c r="O72" s="42">
        <f t="shared" si="6"/>
        <v>100</v>
      </c>
      <c r="P72" s="42">
        <f t="shared" si="6"/>
        <v>100</v>
      </c>
      <c r="Q72" s="42">
        <f t="shared" si="6"/>
        <v>100</v>
      </c>
      <c r="R72" s="42">
        <f t="shared" si="6"/>
        <v>100</v>
      </c>
      <c r="S72" s="42">
        <f t="shared" si="6"/>
        <v>100</v>
      </c>
      <c r="T72" s="42">
        <f t="shared" si="6"/>
        <v>100</v>
      </c>
      <c r="U72" s="42">
        <f t="shared" si="6"/>
        <v>100</v>
      </c>
      <c r="V72" s="43">
        <f t="shared" si="6"/>
        <v>100</v>
      </c>
    </row>
    <row r="73" spans="1:22">
      <c r="A73" s="315" t="s">
        <v>123</v>
      </c>
      <c r="B73" s="315"/>
      <c r="C73" s="315"/>
      <c r="D73" s="315"/>
      <c r="E73" s="315"/>
      <c r="F73" s="315"/>
      <c r="G73" s="315"/>
      <c r="H73" s="315"/>
      <c r="I73" s="315"/>
      <c r="J73" s="315"/>
      <c r="K73" s="315"/>
      <c r="L73" s="315"/>
      <c r="M73" s="315"/>
      <c r="N73" s="315"/>
      <c r="O73" s="315"/>
      <c r="P73" s="315"/>
      <c r="Q73" s="315"/>
      <c r="R73" s="315"/>
      <c r="S73" s="315"/>
      <c r="T73" s="315"/>
      <c r="U73" s="315"/>
      <c r="V73" s="315"/>
    </row>
    <row r="74" spans="1:22">
      <c r="A74"/>
    </row>
    <row r="75" spans="1:22">
      <c r="A75" s="321" t="s">
        <v>16</v>
      </c>
      <c r="B75" s="306">
        <v>2006</v>
      </c>
      <c r="C75" s="306"/>
      <c r="D75" s="306"/>
      <c r="E75" s="306">
        <v>2007</v>
      </c>
      <c r="F75" s="306"/>
      <c r="G75" s="306"/>
      <c r="H75" s="306">
        <v>2008</v>
      </c>
      <c r="I75" s="306"/>
      <c r="J75" s="306"/>
      <c r="K75" s="306">
        <v>2009</v>
      </c>
      <c r="L75" s="306"/>
      <c r="M75" s="306"/>
      <c r="N75" s="306">
        <v>2010</v>
      </c>
      <c r="O75" s="306"/>
      <c r="P75" s="306"/>
      <c r="Q75" s="306">
        <v>2011</v>
      </c>
      <c r="R75" s="306"/>
      <c r="S75" s="306"/>
      <c r="T75" s="306">
        <v>2012</v>
      </c>
      <c r="U75" s="306"/>
      <c r="V75" s="306"/>
    </row>
    <row r="76" spans="1:22">
      <c r="A76" s="322"/>
      <c r="B76" s="34" t="s">
        <v>64</v>
      </c>
      <c r="C76" s="34" t="s">
        <v>65</v>
      </c>
      <c r="D76" s="34" t="s">
        <v>66</v>
      </c>
      <c r="E76" s="34" t="s">
        <v>64</v>
      </c>
      <c r="F76" s="34" t="s">
        <v>65</v>
      </c>
      <c r="G76" s="34" t="s">
        <v>66</v>
      </c>
      <c r="H76" s="34" t="s">
        <v>64</v>
      </c>
      <c r="I76" s="34" t="s">
        <v>65</v>
      </c>
      <c r="J76" s="34" t="s">
        <v>66</v>
      </c>
      <c r="K76" s="34" t="s">
        <v>64</v>
      </c>
      <c r="L76" s="34" t="s">
        <v>65</v>
      </c>
      <c r="M76" s="34" t="s">
        <v>66</v>
      </c>
      <c r="N76" s="34" t="s">
        <v>64</v>
      </c>
      <c r="O76" s="34" t="s">
        <v>65</v>
      </c>
      <c r="P76" s="34" t="s">
        <v>66</v>
      </c>
      <c r="Q76" s="34" t="s">
        <v>64</v>
      </c>
      <c r="R76" s="34" t="s">
        <v>65</v>
      </c>
      <c r="S76" s="34" t="s">
        <v>66</v>
      </c>
      <c r="T76" s="34" t="s">
        <v>64</v>
      </c>
      <c r="U76" s="34" t="s">
        <v>65</v>
      </c>
      <c r="V76" s="34" t="s">
        <v>66</v>
      </c>
    </row>
    <row r="77" spans="1:22">
      <c r="A77" s="10" t="s">
        <v>20</v>
      </c>
      <c r="B77" s="35">
        <v>31</v>
      </c>
      <c r="C77" s="35">
        <v>4</v>
      </c>
      <c r="D77" s="36">
        <f t="shared" ref="D77:D84" si="7">+SUM(B77:C77)</f>
        <v>35</v>
      </c>
      <c r="E77" s="35">
        <v>26</v>
      </c>
      <c r="F77" s="35">
        <v>5</v>
      </c>
      <c r="G77" s="36">
        <f t="shared" ref="G77:G86" si="8">+SUM(E77:F77)</f>
        <v>31</v>
      </c>
      <c r="H77" s="35">
        <v>28</v>
      </c>
      <c r="I77" s="35">
        <v>5</v>
      </c>
      <c r="J77" s="36">
        <f t="shared" ref="J77:J86" si="9">+SUM(H77:I77)</f>
        <v>33</v>
      </c>
      <c r="K77" s="35">
        <v>29</v>
      </c>
      <c r="L77" s="35">
        <v>5</v>
      </c>
      <c r="M77" s="36">
        <f t="shared" ref="M77:M86" si="10">+SUM(K77:L77)</f>
        <v>34</v>
      </c>
      <c r="N77" s="35">
        <v>18</v>
      </c>
      <c r="O77" s="35">
        <v>4</v>
      </c>
      <c r="P77" s="36">
        <f t="shared" ref="P77:P86" si="11">+SUM(N77:O77)</f>
        <v>22</v>
      </c>
      <c r="Q77" s="35">
        <v>20</v>
      </c>
      <c r="R77" s="35">
        <v>10</v>
      </c>
      <c r="S77" s="36">
        <f t="shared" ref="S77:S86" si="12">+SUM(Q77:R77)</f>
        <v>30</v>
      </c>
      <c r="T77" s="35">
        <v>20</v>
      </c>
      <c r="U77" s="35">
        <v>8</v>
      </c>
      <c r="V77" s="37">
        <f t="shared" ref="V77:V86" si="13">+SUM(T77:U77)</f>
        <v>28</v>
      </c>
    </row>
    <row r="78" spans="1:22">
      <c r="A78" s="26" t="s">
        <v>6</v>
      </c>
      <c r="B78" s="38">
        <v>150</v>
      </c>
      <c r="C78" s="38">
        <v>93</v>
      </c>
      <c r="D78" s="39">
        <f t="shared" si="7"/>
        <v>243</v>
      </c>
      <c r="E78" s="38">
        <v>137</v>
      </c>
      <c r="F78" s="38">
        <v>98</v>
      </c>
      <c r="G78" s="39">
        <f t="shared" si="8"/>
        <v>235</v>
      </c>
      <c r="H78" s="38">
        <v>133</v>
      </c>
      <c r="I78" s="38">
        <v>90</v>
      </c>
      <c r="J78" s="39">
        <f t="shared" si="9"/>
        <v>223</v>
      </c>
      <c r="K78" s="38">
        <v>135</v>
      </c>
      <c r="L78" s="38">
        <v>91</v>
      </c>
      <c r="M78" s="39">
        <f t="shared" si="10"/>
        <v>226</v>
      </c>
      <c r="N78" s="38">
        <v>145</v>
      </c>
      <c r="O78" s="38">
        <v>102</v>
      </c>
      <c r="P78" s="39">
        <f t="shared" si="11"/>
        <v>247</v>
      </c>
      <c r="Q78" s="38">
        <v>155</v>
      </c>
      <c r="R78" s="38">
        <v>86</v>
      </c>
      <c r="S78" s="39">
        <f t="shared" si="12"/>
        <v>241</v>
      </c>
      <c r="T78" s="38">
        <v>162</v>
      </c>
      <c r="U78" s="38">
        <v>84</v>
      </c>
      <c r="V78" s="40">
        <f t="shared" si="13"/>
        <v>246</v>
      </c>
    </row>
    <row r="79" spans="1:22">
      <c r="A79" s="26" t="s">
        <v>7</v>
      </c>
      <c r="B79" s="38">
        <v>207</v>
      </c>
      <c r="C79" s="38">
        <v>62</v>
      </c>
      <c r="D79" s="39">
        <f t="shared" si="7"/>
        <v>269</v>
      </c>
      <c r="E79" s="38">
        <v>240</v>
      </c>
      <c r="F79" s="38">
        <v>68</v>
      </c>
      <c r="G79" s="39">
        <f t="shared" si="8"/>
        <v>308</v>
      </c>
      <c r="H79" s="38">
        <v>246</v>
      </c>
      <c r="I79" s="38">
        <v>82</v>
      </c>
      <c r="J79" s="39">
        <f t="shared" si="9"/>
        <v>328</v>
      </c>
      <c r="K79" s="38">
        <v>256</v>
      </c>
      <c r="L79" s="38">
        <v>85</v>
      </c>
      <c r="M79" s="39">
        <f t="shared" si="10"/>
        <v>341</v>
      </c>
      <c r="N79" s="38">
        <v>303</v>
      </c>
      <c r="O79" s="38">
        <v>122</v>
      </c>
      <c r="P79" s="39">
        <f t="shared" si="11"/>
        <v>425</v>
      </c>
      <c r="Q79" s="38">
        <v>350</v>
      </c>
      <c r="R79" s="38">
        <v>135</v>
      </c>
      <c r="S79" s="39">
        <f t="shared" si="12"/>
        <v>485</v>
      </c>
      <c r="T79" s="38">
        <v>375</v>
      </c>
      <c r="U79" s="38">
        <v>148</v>
      </c>
      <c r="V79" s="40">
        <f t="shared" si="13"/>
        <v>523</v>
      </c>
    </row>
    <row r="80" spans="1:22">
      <c r="A80" s="142" t="s">
        <v>50</v>
      </c>
      <c r="B80" s="140">
        <f t="shared" ref="B80:V80" si="14">+B77+B78+B79</f>
        <v>388</v>
      </c>
      <c r="C80" s="140">
        <f t="shared" si="14"/>
        <v>159</v>
      </c>
      <c r="D80" s="140">
        <f t="shared" si="14"/>
        <v>547</v>
      </c>
      <c r="E80" s="140">
        <f t="shared" si="14"/>
        <v>403</v>
      </c>
      <c r="F80" s="140">
        <f t="shared" si="14"/>
        <v>171</v>
      </c>
      <c r="G80" s="140">
        <f t="shared" si="14"/>
        <v>574</v>
      </c>
      <c r="H80" s="140">
        <f t="shared" si="14"/>
        <v>407</v>
      </c>
      <c r="I80" s="140">
        <f t="shared" si="14"/>
        <v>177</v>
      </c>
      <c r="J80" s="140">
        <f t="shared" si="14"/>
        <v>584</v>
      </c>
      <c r="K80" s="140">
        <f t="shared" si="14"/>
        <v>420</v>
      </c>
      <c r="L80" s="140">
        <f t="shared" si="14"/>
        <v>181</v>
      </c>
      <c r="M80" s="140">
        <f t="shared" si="14"/>
        <v>601</v>
      </c>
      <c r="N80" s="140">
        <f t="shared" si="14"/>
        <v>466</v>
      </c>
      <c r="O80" s="140">
        <f t="shared" si="14"/>
        <v>228</v>
      </c>
      <c r="P80" s="140">
        <f t="shared" si="14"/>
        <v>694</v>
      </c>
      <c r="Q80" s="140">
        <f t="shared" si="14"/>
        <v>525</v>
      </c>
      <c r="R80" s="140">
        <f t="shared" si="14"/>
        <v>231</v>
      </c>
      <c r="S80" s="140">
        <f t="shared" si="14"/>
        <v>756</v>
      </c>
      <c r="T80" s="140">
        <f t="shared" si="14"/>
        <v>557</v>
      </c>
      <c r="U80" s="140">
        <f t="shared" si="14"/>
        <v>240</v>
      </c>
      <c r="V80" s="140">
        <f t="shared" si="14"/>
        <v>797</v>
      </c>
    </row>
    <row r="81" spans="1:23">
      <c r="A81" s="142" t="s">
        <v>181</v>
      </c>
      <c r="B81" s="38">
        <v>182</v>
      </c>
      <c r="C81" s="38">
        <v>74</v>
      </c>
      <c r="D81" s="39">
        <f t="shared" si="7"/>
        <v>256</v>
      </c>
      <c r="E81" s="38">
        <v>184</v>
      </c>
      <c r="F81" s="38">
        <v>123</v>
      </c>
      <c r="G81" s="39">
        <f t="shared" si="8"/>
        <v>307</v>
      </c>
      <c r="H81" s="38">
        <v>200</v>
      </c>
      <c r="I81" s="38">
        <v>138</v>
      </c>
      <c r="J81" s="39">
        <f t="shared" si="9"/>
        <v>338</v>
      </c>
      <c r="K81" s="38">
        <v>238</v>
      </c>
      <c r="L81" s="38">
        <v>138</v>
      </c>
      <c r="M81" s="39">
        <f t="shared" si="10"/>
        <v>376</v>
      </c>
      <c r="N81" s="38">
        <v>246</v>
      </c>
      <c r="O81" s="38">
        <v>119</v>
      </c>
      <c r="P81" s="39">
        <f t="shared" si="11"/>
        <v>365</v>
      </c>
      <c r="Q81" s="38">
        <v>500</v>
      </c>
      <c r="R81" s="38">
        <v>216</v>
      </c>
      <c r="S81" s="39">
        <f t="shared" si="12"/>
        <v>716</v>
      </c>
      <c r="T81" s="38">
        <v>501</v>
      </c>
      <c r="U81" s="38">
        <v>244</v>
      </c>
      <c r="V81" s="40">
        <f t="shared" si="13"/>
        <v>745</v>
      </c>
      <c r="W81" s="238"/>
    </row>
    <row r="82" spans="1:23">
      <c r="A82" s="142" t="s">
        <v>182</v>
      </c>
      <c r="B82" s="38">
        <v>113</v>
      </c>
      <c r="C82" s="38">
        <v>26</v>
      </c>
      <c r="D82" s="39">
        <f t="shared" si="7"/>
        <v>139</v>
      </c>
      <c r="E82" s="38">
        <v>136</v>
      </c>
      <c r="F82" s="38">
        <v>41</v>
      </c>
      <c r="G82" s="39">
        <f t="shared" si="8"/>
        <v>177</v>
      </c>
      <c r="H82" s="38">
        <v>142</v>
      </c>
      <c r="I82" s="38">
        <v>46</v>
      </c>
      <c r="J82" s="39">
        <f t="shared" si="9"/>
        <v>188</v>
      </c>
      <c r="K82" s="38">
        <v>146</v>
      </c>
      <c r="L82" s="38">
        <v>49</v>
      </c>
      <c r="M82" s="39">
        <f t="shared" si="10"/>
        <v>195</v>
      </c>
      <c r="N82" s="38">
        <v>168</v>
      </c>
      <c r="O82" s="38">
        <v>43</v>
      </c>
      <c r="P82" s="39">
        <f t="shared" si="11"/>
        <v>211</v>
      </c>
      <c r="Q82" s="38">
        <f>364</f>
        <v>364</v>
      </c>
      <c r="R82" s="38">
        <f>108</f>
        <v>108</v>
      </c>
      <c r="S82" s="39">
        <f t="shared" si="12"/>
        <v>472</v>
      </c>
      <c r="T82" s="38">
        <v>367</v>
      </c>
      <c r="U82" s="38">
        <v>137</v>
      </c>
      <c r="V82" s="40">
        <f t="shared" si="13"/>
        <v>504</v>
      </c>
      <c r="W82" s="238"/>
    </row>
    <row r="83" spans="1:23">
      <c r="A83" s="26" t="s">
        <v>67</v>
      </c>
      <c r="B83" s="38"/>
      <c r="C83" s="38"/>
      <c r="D83" s="39">
        <v>183</v>
      </c>
      <c r="E83" s="38"/>
      <c r="F83" s="38"/>
      <c r="G83" s="39">
        <v>196</v>
      </c>
      <c r="H83" s="38"/>
      <c r="I83" s="38"/>
      <c r="J83" s="39">
        <v>224</v>
      </c>
      <c r="K83" s="38"/>
      <c r="L83" s="38"/>
      <c r="M83" s="39">
        <v>219</v>
      </c>
      <c r="N83" s="38"/>
      <c r="O83" s="38"/>
      <c r="P83" s="39">
        <v>238</v>
      </c>
      <c r="Q83" s="38"/>
      <c r="R83" s="38"/>
      <c r="S83" s="39">
        <v>268</v>
      </c>
      <c r="T83" s="38"/>
      <c r="U83" s="38"/>
      <c r="V83" s="40">
        <v>303</v>
      </c>
    </row>
    <row r="84" spans="1:23">
      <c r="A84" s="26" t="s">
        <v>21</v>
      </c>
      <c r="B84" s="38">
        <v>190</v>
      </c>
      <c r="C84" s="38">
        <v>68</v>
      </c>
      <c r="D84" s="39">
        <f t="shared" si="7"/>
        <v>258</v>
      </c>
      <c r="E84" s="38">
        <v>181</v>
      </c>
      <c r="F84" s="38">
        <v>64</v>
      </c>
      <c r="G84" s="39">
        <f t="shared" si="8"/>
        <v>245</v>
      </c>
      <c r="H84" s="38">
        <v>188</v>
      </c>
      <c r="I84" s="38">
        <v>66</v>
      </c>
      <c r="J84" s="39">
        <f t="shared" si="9"/>
        <v>254</v>
      </c>
      <c r="K84" s="38"/>
      <c r="L84" s="38"/>
      <c r="M84" s="39">
        <v>278</v>
      </c>
      <c r="N84" s="38"/>
      <c r="O84" s="38"/>
      <c r="P84" s="39">
        <v>314</v>
      </c>
      <c r="Q84" s="38"/>
      <c r="R84" s="38"/>
      <c r="S84" s="39">
        <v>399</v>
      </c>
      <c r="T84" s="38"/>
      <c r="U84" s="38"/>
      <c r="V84" s="40">
        <v>429</v>
      </c>
    </row>
    <row r="85" spans="1:23">
      <c r="A85" s="142" t="s">
        <v>183</v>
      </c>
      <c r="B85" s="38">
        <v>222</v>
      </c>
      <c r="C85" s="38">
        <v>231</v>
      </c>
      <c r="D85" s="39">
        <f>+SUM(B85:C85)</f>
        <v>453</v>
      </c>
      <c r="E85" s="38">
        <v>256</v>
      </c>
      <c r="F85" s="38">
        <v>142</v>
      </c>
      <c r="G85" s="39">
        <f t="shared" si="8"/>
        <v>398</v>
      </c>
      <c r="H85" s="38">
        <v>282</v>
      </c>
      <c r="I85" s="38">
        <v>159</v>
      </c>
      <c r="J85" s="39">
        <f t="shared" si="9"/>
        <v>441</v>
      </c>
      <c r="K85" s="38">
        <v>294</v>
      </c>
      <c r="L85" s="38">
        <v>166</v>
      </c>
      <c r="M85" s="39">
        <f t="shared" si="10"/>
        <v>460</v>
      </c>
      <c r="N85" s="38"/>
      <c r="O85" s="38"/>
      <c r="P85" s="39">
        <v>677</v>
      </c>
      <c r="Q85" s="38"/>
      <c r="R85" s="38"/>
      <c r="S85" s="39">
        <v>735</v>
      </c>
      <c r="T85" s="38"/>
      <c r="U85" s="38"/>
      <c r="V85" s="40">
        <v>772</v>
      </c>
    </row>
    <row r="86" spans="1:23" ht="25.5">
      <c r="A86" s="143" t="s">
        <v>184</v>
      </c>
      <c r="B86" s="41">
        <v>129</v>
      </c>
      <c r="C86" s="41">
        <v>286</v>
      </c>
      <c r="D86" s="42">
        <f>+SUM(B86:C86)</f>
        <v>415</v>
      </c>
      <c r="E86" s="41">
        <v>509</v>
      </c>
      <c r="F86" s="41">
        <v>298</v>
      </c>
      <c r="G86" s="42">
        <f t="shared" si="8"/>
        <v>807</v>
      </c>
      <c r="H86" s="41">
        <v>335</v>
      </c>
      <c r="I86" s="41">
        <v>204</v>
      </c>
      <c r="J86" s="42">
        <f t="shared" si="9"/>
        <v>539</v>
      </c>
      <c r="K86" s="41">
        <v>334</v>
      </c>
      <c r="L86" s="41">
        <v>170</v>
      </c>
      <c r="M86" s="42">
        <f t="shared" si="10"/>
        <v>504</v>
      </c>
      <c r="N86" s="41">
        <v>427</v>
      </c>
      <c r="O86" s="41">
        <v>200</v>
      </c>
      <c r="P86" s="42">
        <f t="shared" si="11"/>
        <v>627</v>
      </c>
      <c r="Q86" s="41">
        <v>890</v>
      </c>
      <c r="R86" s="41">
        <v>502</v>
      </c>
      <c r="S86" s="42">
        <f t="shared" si="12"/>
        <v>1392</v>
      </c>
      <c r="T86" s="41">
        <v>974</v>
      </c>
      <c r="U86" s="41">
        <v>500</v>
      </c>
      <c r="V86" s="43">
        <f t="shared" si="13"/>
        <v>1474</v>
      </c>
      <c r="W86" s="238"/>
    </row>
    <row r="88" spans="1:23">
      <c r="A88" s="319" t="s">
        <v>222</v>
      </c>
      <c r="B88" s="306">
        <v>2006</v>
      </c>
      <c r="C88" s="306"/>
      <c r="D88" s="306"/>
      <c r="E88" s="306">
        <v>2007</v>
      </c>
      <c r="F88" s="306"/>
      <c r="G88" s="306"/>
      <c r="H88" s="306">
        <v>2008</v>
      </c>
      <c r="I88" s="306"/>
      <c r="J88" s="306"/>
      <c r="K88" s="306">
        <v>2009</v>
      </c>
      <c r="L88" s="306"/>
      <c r="M88" s="306"/>
      <c r="N88" s="306">
        <v>2010</v>
      </c>
      <c r="O88" s="306"/>
      <c r="P88" s="306"/>
      <c r="Q88" s="306">
        <v>2011</v>
      </c>
      <c r="R88" s="306"/>
      <c r="S88" s="306"/>
      <c r="T88" s="306">
        <v>2012</v>
      </c>
      <c r="U88" s="306"/>
      <c r="V88" s="306"/>
    </row>
    <row r="89" spans="1:23">
      <c r="A89" s="320"/>
      <c r="B89" s="34" t="s">
        <v>120</v>
      </c>
      <c r="C89" s="34" t="s">
        <v>121</v>
      </c>
      <c r="D89" s="34" t="s">
        <v>122</v>
      </c>
      <c r="E89" s="34" t="s">
        <v>120</v>
      </c>
      <c r="F89" s="34" t="s">
        <v>121</v>
      </c>
      <c r="G89" s="34" t="s">
        <v>122</v>
      </c>
      <c r="H89" s="34" t="s">
        <v>120</v>
      </c>
      <c r="I89" s="34" t="s">
        <v>121</v>
      </c>
      <c r="J89" s="34" t="s">
        <v>122</v>
      </c>
      <c r="K89" s="34" t="s">
        <v>120</v>
      </c>
      <c r="L89" s="34" t="s">
        <v>121</v>
      </c>
      <c r="M89" s="34" t="s">
        <v>122</v>
      </c>
      <c r="N89" s="34" t="s">
        <v>120</v>
      </c>
      <c r="O89" s="34" t="s">
        <v>121</v>
      </c>
      <c r="P89" s="34" t="s">
        <v>122</v>
      </c>
      <c r="Q89" s="34" t="s">
        <v>120</v>
      </c>
      <c r="R89" s="34" t="s">
        <v>121</v>
      </c>
      <c r="S89" s="34" t="s">
        <v>122</v>
      </c>
      <c r="T89" s="34" t="s">
        <v>120</v>
      </c>
      <c r="U89" s="34" t="s">
        <v>121</v>
      </c>
      <c r="V89" s="34" t="s">
        <v>122</v>
      </c>
    </row>
    <row r="90" spans="1:23">
      <c r="A90" s="44" t="s">
        <v>20</v>
      </c>
      <c r="B90" s="45">
        <f>IF(B77=0,"",B77*100/$B$69)</f>
        <v>6.6954643628509718</v>
      </c>
      <c r="C90" s="45">
        <f>IF(C77=0,"",C77*100/$C$69)</f>
        <v>1.9900497512437811</v>
      </c>
      <c r="D90" s="45">
        <f>IF(D77=0,"",D77*100/$D$69)</f>
        <v>5.2710843373493974</v>
      </c>
      <c r="E90" s="45">
        <f>IF(E77=0,"",E77*100/$E$69)</f>
        <v>5.5793991416309012</v>
      </c>
      <c r="F90" s="45">
        <f>IF(F77=0,"",F77*100/$F$69)</f>
        <v>2.4509803921568629</v>
      </c>
      <c r="G90" s="45">
        <f>IF(G77=0,"",G77*100/$G$69)</f>
        <v>4.6268656716417906</v>
      </c>
      <c r="H90" s="45">
        <f>IF(H77=0,"",H77*100/$H$69)</f>
        <v>5.9701492537313436</v>
      </c>
      <c r="I90" s="45">
        <f>IF(I77=0,"",I77*100/$I$69)</f>
        <v>2.358490566037736</v>
      </c>
      <c r="J90" s="45">
        <f>IF(J77=0,"",J77*100/$J$69)</f>
        <v>4.8458149779735686</v>
      </c>
      <c r="K90" s="45">
        <f>IF(K77=0,"",K77*100/$K$69)</f>
        <v>4.1968162083936322</v>
      </c>
      <c r="L90" s="45" t="e">
        <f>IF(L77=0,"",L77*100/$L$69)</f>
        <v>#DIV/0!</v>
      </c>
      <c r="M90" s="45">
        <f>IF(M77=0,"",M77*100/$M$69)</f>
        <v>4.9204052098408102</v>
      </c>
      <c r="N90" s="45">
        <f>IF(N77=0,"",N77*100/$N$69)</f>
        <v>3.4951456310679609</v>
      </c>
      <c r="O90" s="45">
        <f>IF(O77=0,"",O77*100/$O$69)</f>
        <v>1.5810276679841897</v>
      </c>
      <c r="P90" s="45">
        <f>IF(P77=0,"",P77*100/$P$69)</f>
        <v>2.8645833333333335</v>
      </c>
      <c r="Q90" s="45">
        <f>IF(Q77=0,"",Q77*100/$Q$69)</f>
        <v>3.5842293906810037</v>
      </c>
      <c r="R90" s="45">
        <f>IF(R77=0,"",R77*100/$R$69)</f>
        <v>3.6363636363636362</v>
      </c>
      <c r="S90" s="45">
        <f>IF(S77=0,"",S77*100/$S$69)</f>
        <v>3.6014405762304924</v>
      </c>
      <c r="T90" s="45">
        <f>IF(T77=0,"",T77*100/$T$69)</f>
        <v>3.4246575342465753</v>
      </c>
      <c r="U90" s="45">
        <f>IF(U77=0,"",U77*100/$U$69)</f>
        <v>2.7777777777777777</v>
      </c>
      <c r="V90" s="116">
        <f>IF(V77=0,"",V77*100/$V$69)</f>
        <v>3.2110091743119265</v>
      </c>
    </row>
    <row r="91" spans="1:23">
      <c r="A91" s="46" t="s">
        <v>6</v>
      </c>
      <c r="B91" s="117">
        <f>IF(B78=0,"",B78*100/$B$69)</f>
        <v>32.39740820734341</v>
      </c>
      <c r="C91" s="117">
        <f>IF(C78=0,"",C78*100/$C$69)</f>
        <v>46.268656716417908</v>
      </c>
      <c r="D91" s="117">
        <f>IF(D78=0,"",D78*100/$D$69)</f>
        <v>36.596385542168676</v>
      </c>
      <c r="E91" s="117">
        <f>IF(E78=0,"",E78*100/$E$69)</f>
        <v>29.399141630901287</v>
      </c>
      <c r="F91" s="117">
        <f>IF(F78=0,"",F78*100/$F$69)</f>
        <v>48.03921568627451</v>
      </c>
      <c r="G91" s="117">
        <f>IF(G78=0,"",G78*100/$G$69)</f>
        <v>35.07462686567164</v>
      </c>
      <c r="H91" s="117">
        <f>IF(H78=0,"",H78*100/$H$69)</f>
        <v>28.35820895522388</v>
      </c>
      <c r="I91" s="117">
        <f>IF(I78=0,"",I78*100/$I$69)</f>
        <v>42.452830188679243</v>
      </c>
      <c r="J91" s="117">
        <f>IF(J78=0,"",J78*100/$J$69)</f>
        <v>32.74596182085169</v>
      </c>
      <c r="K91" s="117">
        <f>IF(K78=0,"",K78*100/$K$69)</f>
        <v>19.536903039073806</v>
      </c>
      <c r="L91" s="117" t="e">
        <f>IF(L78=0,"",L78*100/$L$69)</f>
        <v>#DIV/0!</v>
      </c>
      <c r="M91" s="117">
        <f>IF(M78=0,"",M78*100/$M$69)</f>
        <v>32.706222865412443</v>
      </c>
      <c r="N91" s="117">
        <f>IF(N78=0,"",N78*100/$N$69)</f>
        <v>28.155339805825243</v>
      </c>
      <c r="O91" s="117">
        <f>IF(O78=0,"",O78*100/$O$69)</f>
        <v>40.316205533596836</v>
      </c>
      <c r="P91" s="117">
        <f>IF(P78=0,"",P78*100/$P$69)</f>
        <v>32.161458333333336</v>
      </c>
      <c r="Q91" s="117">
        <f>IF(Q78=0,"",Q78*100/$Q$69)</f>
        <v>27.777777777777779</v>
      </c>
      <c r="R91" s="117">
        <f>IF(R78=0,"",R78*100/$R$69)</f>
        <v>31.272727272727273</v>
      </c>
      <c r="S91" s="117">
        <f>IF(S78=0,"",S78*100/$S$69)</f>
        <v>28.931572629051622</v>
      </c>
      <c r="T91" s="117">
        <f>IF(T78=0,"",T78*100/$T$69)</f>
        <v>27.739726027397261</v>
      </c>
      <c r="U91" s="117">
        <f>IF(U78=0,"",U78*100/$U$69)</f>
        <v>29.166666666666668</v>
      </c>
      <c r="V91" s="118">
        <f>IF(V78=0,"",V78*100/$V$69)</f>
        <v>28.211009174311926</v>
      </c>
    </row>
    <row r="92" spans="1:23">
      <c r="A92" s="46" t="s">
        <v>7</v>
      </c>
      <c r="B92" s="117">
        <f>IF(B79=0,"",B79*100/$B$69)</f>
        <v>44.708423326133911</v>
      </c>
      <c r="C92" s="117">
        <f>IF(C79=0,"",C79*100/$C$69)</f>
        <v>30.845771144278608</v>
      </c>
      <c r="D92" s="117">
        <f>IF(D79=0,"",D79*100/$D$69)</f>
        <v>40.512048192771083</v>
      </c>
      <c r="E92" s="117">
        <f>IF(E79=0,"",E79*100/$E$69)</f>
        <v>51.502145922746784</v>
      </c>
      <c r="F92" s="117">
        <f>IF(F79=0,"",F79*100/$F$69)</f>
        <v>33.333333333333336</v>
      </c>
      <c r="G92" s="117">
        <f>IF(G79=0,"",G79*100/$G$69)</f>
        <v>45.970149253731343</v>
      </c>
      <c r="H92" s="117">
        <f>IF(H79=0,"",H79*100/$H$69)</f>
        <v>52.452025586353948</v>
      </c>
      <c r="I92" s="117">
        <f>IF(I79=0,"",I79*100/$I$69)</f>
        <v>38.679245283018865</v>
      </c>
      <c r="J92" s="117">
        <f>IF(J79=0,"",J79*100/$J$69)</f>
        <v>48.164464023494858</v>
      </c>
      <c r="K92" s="117">
        <f>IF(K79=0,"",K79*100/$K$69)</f>
        <v>37.047756874095512</v>
      </c>
      <c r="L92" s="117" t="e">
        <f>IF(L79=0,"",L79*100/$L$69)</f>
        <v>#DIV/0!</v>
      </c>
      <c r="M92" s="117">
        <f>IF(M79=0,"",M79*100/$M$69)</f>
        <v>49.34876989869754</v>
      </c>
      <c r="N92" s="117">
        <f>IF(N79=0,"",N79*100/$N$69)</f>
        <v>58.834951456310677</v>
      </c>
      <c r="O92" s="117">
        <f>IF(O79=0,"",O79*100/$O$69)</f>
        <v>48.221343873517789</v>
      </c>
      <c r="P92" s="117">
        <f>IF(P79=0,"",P79*100/$P$69)</f>
        <v>55.338541666666664</v>
      </c>
      <c r="Q92" s="117">
        <f>IF(Q79=0,"",Q79*100/$Q$69)</f>
        <v>62.724014336917563</v>
      </c>
      <c r="R92" s="117">
        <f>IF(R79=0,"",R79*100/$R$71)</f>
        <v>49.090909090909093</v>
      </c>
      <c r="S92" s="117">
        <f>IF(S79=0,"",S79*100/$S$69)</f>
        <v>58.223289315726291</v>
      </c>
      <c r="T92" s="117">
        <f>IF(T79=0,"",T79*100/$T$69)</f>
        <v>64.212328767123282</v>
      </c>
      <c r="U92" s="117">
        <f>IF(U79=0,"",U79*100/$U$69)</f>
        <v>51.388888888888886</v>
      </c>
      <c r="V92" s="118">
        <f>IF(V79=0,"",V79*100/$V$69)</f>
        <v>59.977064220183486</v>
      </c>
    </row>
    <row r="93" spans="1:23">
      <c r="A93" s="159" t="s">
        <v>50</v>
      </c>
      <c r="B93" s="117">
        <f>IFERROR(B80*100/B69,"")</f>
        <v>83.801295896328298</v>
      </c>
      <c r="C93" s="117">
        <f t="shared" ref="C93:V93" si="15">IFERROR(C80*100/C69,"")</f>
        <v>79.104477611940297</v>
      </c>
      <c r="D93" s="117">
        <f t="shared" si="15"/>
        <v>82.379518072289159</v>
      </c>
      <c r="E93" s="117">
        <f t="shared" si="15"/>
        <v>86.480686695278976</v>
      </c>
      <c r="F93" s="117">
        <f t="shared" si="15"/>
        <v>83.82352941176471</v>
      </c>
      <c r="G93" s="117">
        <f t="shared" si="15"/>
        <v>85.671641791044777</v>
      </c>
      <c r="H93" s="117">
        <f t="shared" si="15"/>
        <v>86.780383795309163</v>
      </c>
      <c r="I93" s="117">
        <f t="shared" si="15"/>
        <v>83.490566037735846</v>
      </c>
      <c r="J93" s="117">
        <f t="shared" si="15"/>
        <v>85.756240822320123</v>
      </c>
      <c r="K93" s="117">
        <f t="shared" si="15"/>
        <v>60.781476121562953</v>
      </c>
      <c r="L93" s="117" t="str">
        <f t="shared" si="15"/>
        <v/>
      </c>
      <c r="M93" s="117">
        <f t="shared" si="15"/>
        <v>86.975397973950791</v>
      </c>
      <c r="N93" s="117">
        <f t="shared" si="15"/>
        <v>90.485436893203882</v>
      </c>
      <c r="O93" s="117">
        <f t="shared" si="15"/>
        <v>90.118577075098813</v>
      </c>
      <c r="P93" s="117">
        <f t="shared" si="15"/>
        <v>90.364583333333329</v>
      </c>
      <c r="Q93" s="117">
        <f t="shared" si="15"/>
        <v>94.086021505376351</v>
      </c>
      <c r="R93" s="117">
        <f t="shared" si="15"/>
        <v>84</v>
      </c>
      <c r="S93" s="117">
        <f t="shared" si="15"/>
        <v>90.756302521008408</v>
      </c>
      <c r="T93" s="117">
        <f t="shared" si="15"/>
        <v>95.376712328767127</v>
      </c>
      <c r="U93" s="117">
        <f t="shared" si="15"/>
        <v>83.333333333333329</v>
      </c>
      <c r="V93" s="118">
        <f t="shared" si="15"/>
        <v>91.399082568807344</v>
      </c>
    </row>
    <row r="94" spans="1:23">
      <c r="A94" s="142" t="s">
        <v>181</v>
      </c>
      <c r="B94" s="117">
        <f>IF(B81=0,"",B81*100/B80)</f>
        <v>46.907216494845358</v>
      </c>
      <c r="C94" s="117">
        <f>IF(C81=0,"",C81*100/C80)</f>
        <v>46.540880503144656</v>
      </c>
      <c r="D94" s="117">
        <f>IF(D81=0,"",D81*100/D80)</f>
        <v>46.800731261425959</v>
      </c>
      <c r="E94" s="117">
        <f t="shared" ref="E94:V94" si="16">IF(E81=0,"",E81*100/E80)</f>
        <v>45.6575682382134</v>
      </c>
      <c r="F94" s="117">
        <f t="shared" si="16"/>
        <v>71.929824561403507</v>
      </c>
      <c r="G94" s="117">
        <f t="shared" si="16"/>
        <v>53.484320557491287</v>
      </c>
      <c r="H94" s="117">
        <f t="shared" si="16"/>
        <v>49.140049140049143</v>
      </c>
      <c r="I94" s="117">
        <f t="shared" si="16"/>
        <v>77.966101694915253</v>
      </c>
      <c r="J94" s="117">
        <f t="shared" si="16"/>
        <v>57.876712328767127</v>
      </c>
      <c r="K94" s="117">
        <f t="shared" si="16"/>
        <v>56.666666666666664</v>
      </c>
      <c r="L94" s="117">
        <f t="shared" si="16"/>
        <v>76.243093922651937</v>
      </c>
      <c r="M94" s="117">
        <f t="shared" si="16"/>
        <v>62.562396006655575</v>
      </c>
      <c r="N94" s="117">
        <f t="shared" si="16"/>
        <v>52.789699570815451</v>
      </c>
      <c r="O94" s="117">
        <f t="shared" si="16"/>
        <v>52.192982456140349</v>
      </c>
      <c r="P94" s="117">
        <f t="shared" si="16"/>
        <v>52.593659942363111</v>
      </c>
      <c r="Q94" s="117">
        <f t="shared" si="16"/>
        <v>95.238095238095241</v>
      </c>
      <c r="R94" s="117">
        <f t="shared" si="16"/>
        <v>93.506493506493513</v>
      </c>
      <c r="S94" s="117">
        <f t="shared" si="16"/>
        <v>94.708994708994709</v>
      </c>
      <c r="T94" s="117">
        <f t="shared" si="16"/>
        <v>89.946140035906637</v>
      </c>
      <c r="U94" s="117">
        <f t="shared" si="16"/>
        <v>101.66666666666667</v>
      </c>
      <c r="V94" s="118">
        <f t="shared" si="16"/>
        <v>93.475533249686322</v>
      </c>
    </row>
    <row r="95" spans="1:23">
      <c r="A95" s="142" t="s">
        <v>182</v>
      </c>
      <c r="B95" s="117">
        <f>IF(B82=0,"",B82*100/B79)</f>
        <v>54.589371980676326</v>
      </c>
      <c r="C95" s="117">
        <f t="shared" ref="C95:V95" si="17">IF(C82=0,"",C82*100/C79)</f>
        <v>41.935483870967744</v>
      </c>
      <c r="D95" s="117">
        <f t="shared" si="17"/>
        <v>51.6728624535316</v>
      </c>
      <c r="E95" s="117">
        <f t="shared" si="17"/>
        <v>56.666666666666664</v>
      </c>
      <c r="F95" s="117">
        <f t="shared" si="17"/>
        <v>60.294117647058826</v>
      </c>
      <c r="G95" s="117">
        <f t="shared" si="17"/>
        <v>57.467532467532465</v>
      </c>
      <c r="H95" s="117">
        <f t="shared" si="17"/>
        <v>57.72357723577236</v>
      </c>
      <c r="I95" s="117">
        <f t="shared" si="17"/>
        <v>56.097560975609753</v>
      </c>
      <c r="J95" s="117">
        <f t="shared" si="17"/>
        <v>57.31707317073171</v>
      </c>
      <c r="K95" s="117">
        <f t="shared" si="17"/>
        <v>57.03125</v>
      </c>
      <c r="L95" s="117">
        <f t="shared" si="17"/>
        <v>57.647058823529413</v>
      </c>
      <c r="M95" s="117">
        <f t="shared" si="17"/>
        <v>57.184750733137832</v>
      </c>
      <c r="N95" s="117">
        <f t="shared" si="17"/>
        <v>55.445544554455445</v>
      </c>
      <c r="O95" s="117">
        <f t="shared" si="17"/>
        <v>35.245901639344261</v>
      </c>
      <c r="P95" s="117">
        <f t="shared" si="17"/>
        <v>49.647058823529413</v>
      </c>
      <c r="Q95" s="117">
        <f t="shared" si="17"/>
        <v>104</v>
      </c>
      <c r="R95" s="117">
        <f t="shared" si="17"/>
        <v>80</v>
      </c>
      <c r="S95" s="117">
        <f t="shared" si="17"/>
        <v>97.319587628865975</v>
      </c>
      <c r="T95" s="117">
        <f t="shared" si="17"/>
        <v>97.86666666666666</v>
      </c>
      <c r="U95" s="117">
        <f t="shared" si="17"/>
        <v>92.567567567567565</v>
      </c>
      <c r="V95" s="118">
        <f t="shared" si="17"/>
        <v>96.367112810707454</v>
      </c>
    </row>
    <row r="96" spans="1:23">
      <c r="A96" s="46" t="s">
        <v>67</v>
      </c>
      <c r="B96" s="117" t="str">
        <f>IF(B83=0,"",B83*100/$B$69)</f>
        <v/>
      </c>
      <c r="C96" s="117" t="str">
        <f>IF(C83=0,"",C83*100/$C$69)</f>
        <v/>
      </c>
      <c r="D96" s="117">
        <f>IF(D83=0,"",D83*100/$D$69)</f>
        <v>27.560240963855421</v>
      </c>
      <c r="E96" s="117" t="str">
        <f>IF(E83=0,"",E83*100/$E$69)</f>
        <v/>
      </c>
      <c r="F96" s="117" t="str">
        <f>IF(F83=0,"",F83*100/$F$69)</f>
        <v/>
      </c>
      <c r="G96" s="117">
        <f>IF(G83=0,"",G83*100/$G$69)</f>
        <v>29.253731343283583</v>
      </c>
      <c r="H96" s="117" t="str">
        <f>IF(H83=0,"",H83*100/$H$69)</f>
        <v/>
      </c>
      <c r="I96" s="117" t="str">
        <f>IF(I83=0,"",I83*100/$I$69)</f>
        <v/>
      </c>
      <c r="J96" s="117">
        <f>IF(J83=0,"",J83*100/$J$69)</f>
        <v>32.8928046989721</v>
      </c>
      <c r="K96" s="117" t="str">
        <f>IF(K83=0,"",K83*100/$K$69)</f>
        <v/>
      </c>
      <c r="L96" s="117" t="str">
        <f>IF(L83=0,"",L83*100/$L$69)</f>
        <v/>
      </c>
      <c r="M96" s="117">
        <f>IF(M83=0,"",M83*100/$M$69)</f>
        <v>31.693198263386396</v>
      </c>
      <c r="N96" s="117" t="str">
        <f>IF(N83=0,"",N83*100/$N$69)</f>
        <v/>
      </c>
      <c r="O96" s="117" t="str">
        <f>IF(O83=0,"",O83*100/$O$69)</f>
        <v/>
      </c>
      <c r="P96" s="117">
        <f>IF(P83=0,"",P83*100/$P$69)</f>
        <v>30.989583333333332</v>
      </c>
      <c r="Q96" s="117" t="str">
        <f>IF(Q83=0,"",Q83*100/$Q$69)</f>
        <v/>
      </c>
      <c r="R96" s="117" t="str">
        <f>IF(R83=0,"",R83*100/$R$71)</f>
        <v/>
      </c>
      <c r="S96" s="117">
        <f>IF(S83=0,"",S83*100/$S$69)</f>
        <v>32.172869147659064</v>
      </c>
      <c r="T96" s="117" t="str">
        <f>IF(T83=0,"",T83*100/$T$69)</f>
        <v/>
      </c>
      <c r="U96" s="117" t="str">
        <f>IF(U83=0,"",U83*100/$U$69)</f>
        <v/>
      </c>
      <c r="V96" s="118">
        <f>IF(V83=0,"",V83*100/$V$69)</f>
        <v>34.747706422018346</v>
      </c>
    </row>
    <row r="97" spans="1:22">
      <c r="A97" s="46" t="s">
        <v>21</v>
      </c>
      <c r="B97" s="117">
        <f>IF(B84=0,"",B84*100/$B$69)</f>
        <v>41.036717062634992</v>
      </c>
      <c r="C97" s="117">
        <f>IF(C84=0,"",C84*100/$C$69)</f>
        <v>33.830845771144276</v>
      </c>
      <c r="D97" s="117">
        <f>IF(D84=0,"",D84*100/$D$69)</f>
        <v>38.855421686746986</v>
      </c>
      <c r="E97" s="117">
        <f>IF(E84=0,"",E84*100/$E$69)</f>
        <v>38.841201716738198</v>
      </c>
      <c r="F97" s="117">
        <f>IF(F84=0,"",F84*100/$F$69)</f>
        <v>31.372549019607842</v>
      </c>
      <c r="G97" s="117">
        <f>IF(G84=0,"",G84*100/$G$69)</f>
        <v>36.567164179104481</v>
      </c>
      <c r="H97" s="117">
        <f>IF(H84=0,"",H84*100/$H$69)</f>
        <v>40.085287846481876</v>
      </c>
      <c r="I97" s="117">
        <f>IF(I84=0,"",I84*100/$I$69)</f>
        <v>31.132075471698112</v>
      </c>
      <c r="J97" s="117">
        <f>IF(J84=0,"",J84*100/$J$69)</f>
        <v>37.298091042584431</v>
      </c>
      <c r="K97" s="117" t="str">
        <f>IF(K84=0,"",K84*100/$K$69)</f>
        <v/>
      </c>
      <c r="L97" s="117" t="str">
        <f>IF(L84=0,"",L84*100/$L$69)</f>
        <v/>
      </c>
      <c r="M97" s="117">
        <f>IF(M84=0,"",M84*100/$M$69)</f>
        <v>40.231548480463097</v>
      </c>
      <c r="N97" s="117" t="str">
        <f>IF(N84=0,"",N84*100/$N$69)</f>
        <v/>
      </c>
      <c r="O97" s="117" t="str">
        <f>IF(O84=0,"",O84*100/$O$69)</f>
        <v/>
      </c>
      <c r="P97" s="117">
        <f>IF(P84=0,"",P84*100/$P$69)</f>
        <v>40.885416666666664</v>
      </c>
      <c r="Q97" s="117" t="str">
        <f>IF(Q84=0,"",Q84*100/$Q$69)</f>
        <v/>
      </c>
      <c r="R97" s="117" t="str">
        <f>IF(R84=0,"",R84*100/$R$71)</f>
        <v/>
      </c>
      <c r="S97" s="117">
        <f>IF(S84=0,"",S84*100/$S$69)</f>
        <v>47.899159663865547</v>
      </c>
      <c r="T97" s="117" t="str">
        <f>IF(T84=0,"",T84*100/$T$69)</f>
        <v/>
      </c>
      <c r="U97" s="117" t="str">
        <f>IF(U84=0,"",U84*100/$U$69)</f>
        <v/>
      </c>
      <c r="V97" s="118">
        <f>IF(V84=0,"",V84*100/$V$69)</f>
        <v>49.197247706422019</v>
      </c>
    </row>
    <row r="98" spans="1:22">
      <c r="A98" s="144" t="s">
        <v>183</v>
      </c>
      <c r="B98" s="117">
        <f>IF(B85=0,"",B85*100/B71)</f>
        <v>47.948164146868251</v>
      </c>
      <c r="C98" s="117">
        <f t="shared" ref="C98:V98" si="18">IF(C85=0,"",C85*100/C71)</f>
        <v>114.92537313432835</v>
      </c>
      <c r="D98" s="117">
        <f t="shared" si="18"/>
        <v>68.222891566265062</v>
      </c>
      <c r="E98" s="117">
        <f t="shared" si="18"/>
        <v>54.935622317596568</v>
      </c>
      <c r="F98" s="117">
        <f t="shared" si="18"/>
        <v>69.607843137254903</v>
      </c>
      <c r="G98" s="117">
        <f t="shared" si="18"/>
        <v>59.402985074626862</v>
      </c>
      <c r="H98" s="117">
        <f t="shared" si="18"/>
        <v>60.127931769722814</v>
      </c>
      <c r="I98" s="117">
        <f t="shared" si="18"/>
        <v>75</v>
      </c>
      <c r="J98" s="117">
        <f t="shared" si="18"/>
        <v>64.757709251101318</v>
      </c>
      <c r="K98" s="117">
        <f t="shared" si="18"/>
        <v>42.547033285094066</v>
      </c>
      <c r="L98" s="117" t="e">
        <f t="shared" si="18"/>
        <v>#DIV/0!</v>
      </c>
      <c r="M98" s="117">
        <f t="shared" si="18"/>
        <v>66.570188133140377</v>
      </c>
      <c r="N98" s="117" t="str">
        <f t="shared" si="18"/>
        <v/>
      </c>
      <c r="O98" s="117" t="str">
        <f t="shared" si="18"/>
        <v/>
      </c>
      <c r="P98" s="117">
        <f t="shared" si="18"/>
        <v>88.151041666666671</v>
      </c>
      <c r="Q98" s="117" t="str">
        <f t="shared" si="18"/>
        <v/>
      </c>
      <c r="R98" s="117" t="str">
        <f t="shared" si="18"/>
        <v/>
      </c>
      <c r="S98" s="117">
        <f t="shared" si="18"/>
        <v>88.235294117647058</v>
      </c>
      <c r="T98" s="117" t="str">
        <f t="shared" si="18"/>
        <v/>
      </c>
      <c r="U98" s="117" t="str">
        <f t="shared" si="18"/>
        <v/>
      </c>
      <c r="V98" s="118">
        <f t="shared" si="18"/>
        <v>88.532110091743121</v>
      </c>
    </row>
    <row r="99" spans="1:22" ht="25.5">
      <c r="A99" s="145" t="s">
        <v>184</v>
      </c>
      <c r="B99" s="117">
        <f>IF(B86=0,"",B86*100/B71)</f>
        <v>27.861771058315334</v>
      </c>
      <c r="C99" s="120">
        <f t="shared" ref="C99:V99" si="19">IF(C86=0,"",C86*100/C71)</f>
        <v>142.28855721393035</v>
      </c>
      <c r="D99" s="120">
        <f t="shared" si="19"/>
        <v>62.5</v>
      </c>
      <c r="E99" s="120">
        <f t="shared" si="19"/>
        <v>109.2274678111588</v>
      </c>
      <c r="F99" s="120">
        <f t="shared" si="19"/>
        <v>146.07843137254903</v>
      </c>
      <c r="G99" s="120">
        <f t="shared" si="19"/>
        <v>120.44776119402985</v>
      </c>
      <c r="H99" s="120">
        <f t="shared" si="19"/>
        <v>71.428571428571431</v>
      </c>
      <c r="I99" s="120">
        <f t="shared" si="19"/>
        <v>96.226415094339629</v>
      </c>
      <c r="J99" s="120">
        <f t="shared" si="19"/>
        <v>79.148311306901618</v>
      </c>
      <c r="K99" s="120">
        <f t="shared" si="19"/>
        <v>48.33574529667149</v>
      </c>
      <c r="L99" s="120" t="e">
        <f t="shared" si="19"/>
        <v>#DIV/0!</v>
      </c>
      <c r="M99" s="120">
        <f t="shared" si="19"/>
        <v>72.937771345875547</v>
      </c>
      <c r="N99" s="120">
        <f t="shared" si="19"/>
        <v>82.912621359223294</v>
      </c>
      <c r="O99" s="120">
        <f t="shared" si="19"/>
        <v>79.051383399209485</v>
      </c>
      <c r="P99" s="120">
        <f t="shared" si="19"/>
        <v>81.640625</v>
      </c>
      <c r="Q99" s="120">
        <f t="shared" si="19"/>
        <v>159.49820788530465</v>
      </c>
      <c r="R99" s="120">
        <f t="shared" si="19"/>
        <v>182.54545454545453</v>
      </c>
      <c r="S99" s="120">
        <f t="shared" si="19"/>
        <v>167.10684273709484</v>
      </c>
      <c r="T99" s="120">
        <f t="shared" si="19"/>
        <v>166.78082191780823</v>
      </c>
      <c r="U99" s="120">
        <f t="shared" si="19"/>
        <v>173.61111111111111</v>
      </c>
      <c r="V99" s="121">
        <f t="shared" si="19"/>
        <v>169.03669724770643</v>
      </c>
    </row>
    <row r="100" spans="1:22">
      <c r="A100" s="47" t="s">
        <v>123</v>
      </c>
    </row>
    <row r="101" spans="1:22">
      <c r="A101" s="47"/>
    </row>
    <row r="102" spans="1:22">
      <c r="A102" s="287" t="s">
        <v>22</v>
      </c>
      <c r="B102" s="287"/>
      <c r="C102" s="287"/>
      <c r="D102" s="287"/>
      <c r="E102" s="287"/>
      <c r="F102" s="287"/>
      <c r="G102" s="287"/>
      <c r="H102" s="287"/>
      <c r="I102" s="287"/>
      <c r="J102" s="287"/>
      <c r="K102" s="287"/>
      <c r="L102" s="287"/>
      <c r="M102" s="287"/>
      <c r="N102" s="287"/>
      <c r="O102" s="287"/>
    </row>
    <row r="103" spans="1:22">
      <c r="A103" s="314" t="s">
        <v>2</v>
      </c>
      <c r="B103" s="313">
        <v>2006</v>
      </c>
      <c r="C103" s="313"/>
      <c r="D103" s="313">
        <v>2007</v>
      </c>
      <c r="E103" s="313"/>
      <c r="F103" s="313">
        <v>2008</v>
      </c>
      <c r="G103" s="313"/>
      <c r="H103" s="313">
        <v>2009</v>
      </c>
      <c r="I103" s="313"/>
      <c r="J103" s="313">
        <v>2010</v>
      </c>
      <c r="K103" s="313"/>
      <c r="L103" s="313">
        <v>2011</v>
      </c>
      <c r="M103" s="313"/>
      <c r="N103" s="313">
        <v>2012</v>
      </c>
      <c r="O103" s="313"/>
    </row>
    <row r="104" spans="1:22">
      <c r="A104" s="314"/>
      <c r="B104" s="49" t="s">
        <v>68</v>
      </c>
      <c r="C104" s="49" t="s">
        <v>3</v>
      </c>
      <c r="D104" s="49" t="s">
        <v>68</v>
      </c>
      <c r="E104" s="49" t="s">
        <v>3</v>
      </c>
      <c r="F104" s="49" t="s">
        <v>68</v>
      </c>
      <c r="G104" s="49" t="s">
        <v>3</v>
      </c>
      <c r="H104" s="49" t="s">
        <v>68</v>
      </c>
      <c r="I104" s="49" t="s">
        <v>3</v>
      </c>
      <c r="J104" s="49" t="s">
        <v>68</v>
      </c>
      <c r="K104" s="49" t="s">
        <v>3</v>
      </c>
      <c r="L104" s="49" t="s">
        <v>68</v>
      </c>
      <c r="M104" s="49" t="s">
        <v>3</v>
      </c>
      <c r="N104" s="49" t="s">
        <v>68</v>
      </c>
      <c r="O104" s="49" t="s">
        <v>3</v>
      </c>
    </row>
    <row r="105" spans="1:22" ht="25.5">
      <c r="A105" s="130" t="s">
        <v>155</v>
      </c>
      <c r="B105" s="166">
        <v>50</v>
      </c>
      <c r="C105" s="177">
        <f>IF(B105=0,"",B105*100/P40)</f>
        <v>38.759689922480618</v>
      </c>
      <c r="D105" s="166">
        <v>56</v>
      </c>
      <c r="E105" s="177">
        <f>IF(D105=0,"",D105*100/Q40)</f>
        <v>42.748091603053432</v>
      </c>
      <c r="F105" s="166">
        <v>61</v>
      </c>
      <c r="G105" s="177">
        <f>IF(F105=0,"",F105*100/R40)</f>
        <v>41.780821917808218</v>
      </c>
      <c r="H105" s="166">
        <v>76</v>
      </c>
      <c r="I105" s="177">
        <f>IF(H105=0,"",H105*100/S40)</f>
        <v>52.054794520547944</v>
      </c>
      <c r="J105" s="166">
        <v>54</v>
      </c>
      <c r="K105" s="177">
        <f>IF(J105=0,"",J105*100/T40)</f>
        <v>35.294117647058826</v>
      </c>
      <c r="L105" s="166">
        <v>70</v>
      </c>
      <c r="M105" s="177">
        <f>IF(L105=0,"",L105*100/U40)</f>
        <v>37.433155080213901</v>
      </c>
      <c r="N105" s="166">
        <v>84</v>
      </c>
      <c r="O105" s="178">
        <f>IF(N105=0,"",N105*100/V40)</f>
        <v>44.444444444444443</v>
      </c>
    </row>
    <row r="106" spans="1:22" ht="26.25" customHeight="1">
      <c r="A106" s="46" t="s">
        <v>24</v>
      </c>
      <c r="B106" s="179">
        <v>6</v>
      </c>
      <c r="C106" s="162">
        <f>IF(B106=0,"",B106*100/P16)</f>
        <v>6.1224489795918364</v>
      </c>
      <c r="D106" s="179">
        <v>14</v>
      </c>
      <c r="E106" s="162">
        <f>IF(D106=0,"",D106*100/Q16)</f>
        <v>14.285714285714286</v>
      </c>
      <c r="F106" s="179">
        <v>20</v>
      </c>
      <c r="G106" s="162">
        <f>IF(F106=0,"",F106*100/R16)</f>
        <v>19.417475728155338</v>
      </c>
      <c r="H106" s="179">
        <v>30</v>
      </c>
      <c r="I106" s="162">
        <f>IF(H106=0,"",H106*100/S16)</f>
        <v>26.785714285714285</v>
      </c>
      <c r="J106" s="179">
        <v>51</v>
      </c>
      <c r="K106" s="162">
        <f>IF(J106=0,"",J106*100/T16)</f>
        <v>44.347826086956523</v>
      </c>
      <c r="L106" s="179">
        <v>63</v>
      </c>
      <c r="M106" s="162">
        <f>IF(L106=0,"",L106*100/U16)</f>
        <v>52.5</v>
      </c>
      <c r="N106" s="179">
        <v>76</v>
      </c>
      <c r="O106" s="163">
        <f>IF(N106=0,"",N106*100/V16)</f>
        <v>60.8</v>
      </c>
    </row>
    <row r="107" spans="1:22">
      <c r="A107" s="46" t="s">
        <v>25</v>
      </c>
      <c r="B107" s="179">
        <v>54</v>
      </c>
      <c r="C107" s="162">
        <f>IF(B107=0,"",B107*100/P16)</f>
        <v>55.102040816326529</v>
      </c>
      <c r="D107" s="179">
        <v>56</v>
      </c>
      <c r="E107" s="162">
        <f>IF(D107=0,"",D107*100/Q16)</f>
        <v>57.142857142857146</v>
      </c>
      <c r="F107" s="179">
        <v>56</v>
      </c>
      <c r="G107" s="162">
        <f>IF(F107=0,"",F107*100/R16)</f>
        <v>54.368932038834949</v>
      </c>
      <c r="H107" s="179">
        <v>68</v>
      </c>
      <c r="I107" s="162">
        <f>IF(H107=0,"",H107*100/S16)</f>
        <v>60.714285714285715</v>
      </c>
      <c r="J107" s="179">
        <v>47</v>
      </c>
      <c r="K107" s="162">
        <f>IF(J107=0,"",J107*100/T16)</f>
        <v>40.869565217391305</v>
      </c>
      <c r="L107" s="179">
        <v>64</v>
      </c>
      <c r="M107" s="162">
        <f>IF(L107=0,"",L107*100/U16)</f>
        <v>53.333333333333336</v>
      </c>
      <c r="N107" s="179">
        <v>61</v>
      </c>
      <c r="O107" s="163">
        <f>IF(N107=0,"",N107*100/V16)</f>
        <v>48.8</v>
      </c>
    </row>
    <row r="108" spans="1:22" ht="25.5">
      <c r="A108" s="46" t="s">
        <v>69</v>
      </c>
      <c r="B108" s="179">
        <v>38</v>
      </c>
      <c r="C108" s="162">
        <f>IF(B108=0,"",B108*100/(B10+I10))</f>
        <v>67.857142857142861</v>
      </c>
      <c r="D108" s="179">
        <v>38</v>
      </c>
      <c r="E108" s="162">
        <f>IF(D108=0,"",D108*100/(C10+J10))</f>
        <v>67.857142857142861</v>
      </c>
      <c r="F108" s="179">
        <v>38</v>
      </c>
      <c r="G108" s="162">
        <f>IF(F108=0,"",F108*100/(D10+K10))</f>
        <v>62.295081967213115</v>
      </c>
      <c r="H108" s="179">
        <v>48</v>
      </c>
      <c r="I108" s="162">
        <f>IF(H108=0,"",H108*100/(E10+L10))</f>
        <v>76.19047619047619</v>
      </c>
      <c r="J108" s="179">
        <v>42</v>
      </c>
      <c r="K108" s="162">
        <f>IF(J108=0,"",J108*100/(F10+M10))</f>
        <v>66.666666666666671</v>
      </c>
      <c r="L108" s="179">
        <v>64</v>
      </c>
      <c r="M108" s="162">
        <f>IF(L108=0,"",L108*100/(G10+N10))</f>
        <v>98.461538461538467</v>
      </c>
      <c r="N108" s="179">
        <v>66</v>
      </c>
      <c r="O108" s="163">
        <f>IF(N108=0,"",N108*100/(H10+O10))</f>
        <v>100</v>
      </c>
    </row>
    <row r="109" spans="1:22" ht="25.5">
      <c r="A109" s="46" t="s">
        <v>70</v>
      </c>
      <c r="B109" s="179">
        <v>13</v>
      </c>
      <c r="C109" s="162">
        <f>IF(B109=0,"",B109*100/(B10+I10))</f>
        <v>23.214285714285715</v>
      </c>
      <c r="D109" s="179">
        <v>15</v>
      </c>
      <c r="E109" s="162">
        <f>IF(D109=0,"",D109*100/(C10+J10))</f>
        <v>26.785714285714285</v>
      </c>
      <c r="F109" s="179">
        <v>15</v>
      </c>
      <c r="G109" s="162">
        <f>IF(F109=0,"",F109*100/(D10+K10))</f>
        <v>24.590163934426229</v>
      </c>
      <c r="H109" s="179">
        <v>14</v>
      </c>
      <c r="I109" s="162">
        <f>IF(H109=0,"",H109*100/(E10+L10))</f>
        <v>22.222222222222221</v>
      </c>
      <c r="J109" s="179">
        <v>13</v>
      </c>
      <c r="K109" s="162">
        <f>IF(J109=0,"",J109*100/(F10+M10))</f>
        <v>20.634920634920636</v>
      </c>
      <c r="L109" s="179">
        <v>15</v>
      </c>
      <c r="M109" s="162">
        <f>IF(L109=0,"",L109*100/(G10+N10))</f>
        <v>23.076923076923077</v>
      </c>
      <c r="N109" s="179">
        <v>18</v>
      </c>
      <c r="O109" s="163">
        <f>IF(N109=0,"",N109*100/(H10+O10))</f>
        <v>27.272727272727273</v>
      </c>
    </row>
    <row r="110" spans="1:22" ht="25.5">
      <c r="A110" s="46" t="s">
        <v>71</v>
      </c>
      <c r="B110" s="179">
        <v>3</v>
      </c>
      <c r="C110" s="162">
        <f>IF(B110=0,"",B110*100/(B10+I10))</f>
        <v>5.3571428571428568</v>
      </c>
      <c r="D110" s="179">
        <v>3</v>
      </c>
      <c r="E110" s="162">
        <f>IF(D110=0,"",D110*100/(C10+J10))</f>
        <v>5.3571428571428568</v>
      </c>
      <c r="F110" s="179">
        <v>3</v>
      </c>
      <c r="G110" s="162">
        <f>IF(F110=0,"",F110*100/(D10+K10))</f>
        <v>4.918032786885246</v>
      </c>
      <c r="H110" s="179">
        <v>3</v>
      </c>
      <c r="I110" s="162">
        <f>IF(H110=0,"",H110*100/(E10+L10))</f>
        <v>4.7619047619047619</v>
      </c>
      <c r="J110" s="179">
        <v>3</v>
      </c>
      <c r="K110" s="162">
        <f>IF(J110=0,"",J110*100/(F10+M10))</f>
        <v>4.7619047619047619</v>
      </c>
      <c r="L110" s="179">
        <v>3</v>
      </c>
      <c r="M110" s="162">
        <f>IF(L110=0,"",L110*100/(G10+N10))</f>
        <v>4.615384615384615</v>
      </c>
      <c r="N110" s="179">
        <v>3</v>
      </c>
      <c r="O110" s="163">
        <f>IF(N110=0,"",N110*100/(H10+O10))</f>
        <v>4.5454545454545459</v>
      </c>
    </row>
    <row r="111" spans="1:22" ht="27.75" customHeight="1">
      <c r="A111" s="46" t="s">
        <v>26</v>
      </c>
      <c r="B111" s="179">
        <v>11</v>
      </c>
      <c r="C111" s="162">
        <f>IF(B111=0,"",B111*100/(B10+I10))</f>
        <v>19.642857142857142</v>
      </c>
      <c r="D111" s="179">
        <v>23</v>
      </c>
      <c r="E111" s="162">
        <f>IF(D111=0,"",D111*100/(C10+J10))</f>
        <v>41.071428571428569</v>
      </c>
      <c r="F111" s="179">
        <v>23</v>
      </c>
      <c r="G111" s="162">
        <f>IF(F111=0,"",F111*100/(D10+K10))</f>
        <v>37.704918032786885</v>
      </c>
      <c r="H111" s="179">
        <v>25</v>
      </c>
      <c r="I111" s="162">
        <f>IF(H111=0,"",H111*100/(E10+L10))</f>
        <v>39.682539682539684</v>
      </c>
      <c r="J111" s="179">
        <v>27</v>
      </c>
      <c r="K111" s="162">
        <f>IF(J111=0,"",J111*100/(F10+M10))</f>
        <v>42.857142857142854</v>
      </c>
      <c r="L111" s="179">
        <v>53</v>
      </c>
      <c r="M111" s="162">
        <f>IF(L111=0,"",L111*100/(G10+N10))</f>
        <v>81.538461538461533</v>
      </c>
      <c r="N111" s="179">
        <v>64</v>
      </c>
      <c r="O111" s="163">
        <f>IF(N111=0,"",N111*100/(H10+O10))</f>
        <v>96.969696969696969</v>
      </c>
    </row>
    <row r="112" spans="1:22" ht="45" customHeight="1">
      <c r="A112" s="144" t="s">
        <v>186</v>
      </c>
      <c r="B112" s="149">
        <f>+B113+B114</f>
        <v>16</v>
      </c>
      <c r="C112" s="180">
        <f>IFERROR(B112*100/($P$34+$B$40+$I$40),"")</f>
        <v>27.118644067796609</v>
      </c>
      <c r="D112" s="149">
        <f>+D113+D114</f>
        <v>16</v>
      </c>
      <c r="E112" s="180">
        <f>IFERROR(D112*100/($Q$34+$C$40+$J$40),"")</f>
        <v>26.229508196721312</v>
      </c>
      <c r="F112" s="149">
        <f>+F113+F114</f>
        <v>17</v>
      </c>
      <c r="G112" s="180">
        <f>IFERROR(F112*100/($R$34+$D$40+$K$40),"")</f>
        <v>26.153846153846153</v>
      </c>
      <c r="H112" s="149">
        <f>+H113+H114</f>
        <v>24</v>
      </c>
      <c r="I112" s="180">
        <f>IFERROR(H112*100/($S$34+$E$40+$L$40),"")</f>
        <v>36.363636363636367</v>
      </c>
      <c r="J112" s="149">
        <f>+J113+J114</f>
        <v>29</v>
      </c>
      <c r="K112" s="180">
        <f>IFERROR(J112*100/($T$34+$F$40+$M$40),"")</f>
        <v>38.666666666666664</v>
      </c>
      <c r="L112" s="149">
        <f>+L113+L114</f>
        <v>37</v>
      </c>
      <c r="M112" s="180">
        <f>IFERROR(L112*100/($U$34+$G$40+$N$40),"")</f>
        <v>42.52873563218391</v>
      </c>
      <c r="N112" s="149">
        <f>+N113+N114</f>
        <v>54</v>
      </c>
      <c r="O112" s="197">
        <f>IFERROR(N112*100/($V$34+$H$40+$O$40),"")</f>
        <v>55.670103092783506</v>
      </c>
    </row>
    <row r="113" spans="1:25" ht="25.5">
      <c r="A113" s="46" t="s">
        <v>165</v>
      </c>
      <c r="B113" s="179">
        <v>16</v>
      </c>
      <c r="C113" s="162">
        <f>IFERROR(B113*100/$B$112,"")</f>
        <v>100</v>
      </c>
      <c r="D113" s="179">
        <v>16</v>
      </c>
      <c r="E113" s="162">
        <f>IFERROR(D113*100/$D$112,"")</f>
        <v>100</v>
      </c>
      <c r="F113" s="179">
        <v>17</v>
      </c>
      <c r="G113" s="162">
        <f>IFERROR(F113*100/$F$112,"")</f>
        <v>100</v>
      </c>
      <c r="H113" s="179">
        <v>17</v>
      </c>
      <c r="I113" s="162">
        <f>IFERROR(H113*100/$H$112,"")</f>
        <v>70.833333333333329</v>
      </c>
      <c r="J113" s="179">
        <v>17</v>
      </c>
      <c r="K113" s="162">
        <f>IFERROR(J113*100/$J$112,"")</f>
        <v>58.620689655172413</v>
      </c>
      <c r="L113" s="179">
        <v>17</v>
      </c>
      <c r="M113" s="162">
        <f>IFERROR(L113*100/$L$112,"")</f>
        <v>45.945945945945944</v>
      </c>
      <c r="N113" s="179">
        <v>21</v>
      </c>
      <c r="O113" s="163">
        <f>IFERROR(N113*100/$N$112,"")</f>
        <v>38.888888888888886</v>
      </c>
    </row>
    <row r="114" spans="1:25" ht="25.5">
      <c r="A114" s="119" t="s">
        <v>166</v>
      </c>
      <c r="B114" s="164">
        <v>0</v>
      </c>
      <c r="C114" s="181">
        <f>IFERROR(B114*100/$B$112,"")</f>
        <v>0</v>
      </c>
      <c r="D114" s="164">
        <v>0</v>
      </c>
      <c r="E114" s="181">
        <f>IFERROR(D114*100/$D$112,"")</f>
        <v>0</v>
      </c>
      <c r="F114" s="164">
        <v>0</v>
      </c>
      <c r="G114" s="181">
        <f>IFERROR(F114*100/$F$112,"")</f>
        <v>0</v>
      </c>
      <c r="H114" s="164">
        <v>7</v>
      </c>
      <c r="I114" s="181">
        <f>IFERROR(H114*100/$H$112,"")</f>
        <v>29.166666666666668</v>
      </c>
      <c r="J114" s="164">
        <v>12</v>
      </c>
      <c r="K114" s="181">
        <f>IFERROR(J114*100/$J$112,"")</f>
        <v>41.379310344827587</v>
      </c>
      <c r="L114" s="164">
        <v>20</v>
      </c>
      <c r="M114" s="181">
        <f>IFERROR(L114*100/$L$112,"")</f>
        <v>54.054054054054056</v>
      </c>
      <c r="N114" s="164">
        <v>33</v>
      </c>
      <c r="O114" s="182">
        <f>IFERROR(N114*100/$N$112,"")</f>
        <v>61.111111111111114</v>
      </c>
    </row>
    <row r="115" spans="1:25">
      <c r="A115" s="47" t="s">
        <v>119</v>
      </c>
    </row>
    <row r="116" spans="1:25">
      <c r="A116" s="47"/>
    </row>
    <row r="117" spans="1:25">
      <c r="A117" s="287" t="s">
        <v>167</v>
      </c>
      <c r="B117" s="287"/>
      <c r="C117" s="287"/>
      <c r="D117" s="287"/>
      <c r="E117" s="287"/>
      <c r="F117" s="287"/>
      <c r="G117" s="287"/>
      <c r="H117" s="287"/>
      <c r="I117" s="287"/>
      <c r="J117" s="287"/>
      <c r="K117" s="287"/>
      <c r="L117" s="287"/>
      <c r="M117" s="287"/>
      <c r="N117" s="287"/>
      <c r="O117" s="287"/>
    </row>
    <row r="118" spans="1:25">
      <c r="A118" s="314" t="s">
        <v>2</v>
      </c>
      <c r="B118" s="307">
        <v>2006</v>
      </c>
      <c r="C118" s="308"/>
      <c r="D118" s="307">
        <v>2007</v>
      </c>
      <c r="E118" s="308"/>
      <c r="F118" s="307">
        <v>2008</v>
      </c>
      <c r="G118" s="308"/>
      <c r="H118" s="307">
        <v>2009</v>
      </c>
      <c r="I118" s="308"/>
      <c r="J118" s="307">
        <v>2010</v>
      </c>
      <c r="K118" s="308"/>
      <c r="L118" s="287">
        <v>2011</v>
      </c>
      <c r="M118" s="287"/>
      <c r="N118" s="287">
        <v>2012</v>
      </c>
      <c r="O118" s="287"/>
    </row>
    <row r="119" spans="1:25">
      <c r="A119" s="314"/>
      <c r="B119" s="48" t="s">
        <v>10</v>
      </c>
      <c r="C119" s="48" t="s">
        <v>3</v>
      </c>
      <c r="D119" s="48" t="s">
        <v>10</v>
      </c>
      <c r="E119" s="48" t="s">
        <v>3</v>
      </c>
      <c r="F119" s="48" t="s">
        <v>10</v>
      </c>
      <c r="G119" s="48" t="s">
        <v>3</v>
      </c>
      <c r="H119" s="48" t="s">
        <v>10</v>
      </c>
      <c r="I119" s="48" t="s">
        <v>3</v>
      </c>
      <c r="J119" s="48" t="s">
        <v>10</v>
      </c>
      <c r="K119" s="48" t="s">
        <v>3</v>
      </c>
      <c r="L119" s="48" t="s">
        <v>10</v>
      </c>
      <c r="M119" s="48" t="s">
        <v>3</v>
      </c>
      <c r="N119" s="48" t="s">
        <v>10</v>
      </c>
      <c r="O119" s="48" t="s">
        <v>3</v>
      </c>
    </row>
    <row r="120" spans="1:25">
      <c r="A120" s="131" t="s">
        <v>223</v>
      </c>
      <c r="B120" s="166">
        <v>42</v>
      </c>
      <c r="C120" s="177">
        <f>IF(B120=0,"",B120*100/(B10+I10))</f>
        <v>75</v>
      </c>
      <c r="D120" s="166">
        <v>45</v>
      </c>
      <c r="E120" s="177">
        <f>IF(D120=0,"",D120*100/(C10+J10))</f>
        <v>80.357142857142861</v>
      </c>
      <c r="F120" s="183">
        <v>44</v>
      </c>
      <c r="G120" s="184">
        <f>IF(F120=0,"",F120*100/(D10+K10))</f>
        <v>72.131147540983605</v>
      </c>
      <c r="H120" s="183">
        <v>49</v>
      </c>
      <c r="I120" s="184">
        <f>IF(H120=0,"",H120*100/(E10+L10))</f>
        <v>77.777777777777771</v>
      </c>
      <c r="J120" s="183">
        <v>49</v>
      </c>
      <c r="K120" s="184">
        <f>IF(J120=0,"",J120*100/(F10+M10))</f>
        <v>77.777777777777771</v>
      </c>
      <c r="L120" s="183">
        <v>63</v>
      </c>
      <c r="M120" s="184">
        <f>IF(L120=0,"",L120*100/(G10+N10))</f>
        <v>96.92307692307692</v>
      </c>
      <c r="N120" s="183">
        <v>73</v>
      </c>
      <c r="O120" s="133">
        <f>IF(N120=0,"",N120*100/(H10+O10))</f>
        <v>110.60606060606061</v>
      </c>
    </row>
    <row r="121" spans="1:25" ht="25.5">
      <c r="A121" s="132" t="s">
        <v>224</v>
      </c>
      <c r="B121" s="167">
        <v>9201</v>
      </c>
      <c r="C121" s="168">
        <f>IF(B121=0,"",B121*100/(B11+I11))</f>
        <v>91.634299372572457</v>
      </c>
      <c r="D121" s="167">
        <v>9637</v>
      </c>
      <c r="E121" s="160">
        <f>IF(D121=0,"",D121*100/(C11+J11))</f>
        <v>91.173131504257327</v>
      </c>
      <c r="F121" s="185">
        <v>9915</v>
      </c>
      <c r="G121" s="186">
        <f>IF(F121=0,"",F121*100/D11+K11)</f>
        <v>17166.849056603773</v>
      </c>
      <c r="H121" s="185">
        <v>11463</v>
      </c>
      <c r="I121" s="186">
        <f>IF(H121=0,"",H121*100/(E11+L11))</f>
        <v>92.495763737593805</v>
      </c>
      <c r="J121" s="185">
        <v>12521</v>
      </c>
      <c r="K121" s="186">
        <f>IF(J121=0,"",J121*100/(F11+M11))</f>
        <v>93.867606267336384</v>
      </c>
      <c r="L121" s="185">
        <v>13651</v>
      </c>
      <c r="M121" s="186">
        <f>IF(L121=0,"",L121*100/(G11+N11))</f>
        <v>90.290363119253925</v>
      </c>
      <c r="N121" s="185">
        <v>14492</v>
      </c>
      <c r="O121" s="211">
        <f>IF(N121=0,"",N121*100/(H11+O11))</f>
        <v>85.438037967220851</v>
      </c>
    </row>
    <row r="122" spans="1:25" ht="43.5" customHeight="1">
      <c r="A122" s="146" t="s">
        <v>187</v>
      </c>
      <c r="B122" s="148">
        <f>+B123+B124</f>
        <v>392</v>
      </c>
      <c r="C122" s="148">
        <f>IFERROR(B122*100/($P$35+$B$41+$I$41),"")</f>
        <v>18.90979257115292</v>
      </c>
      <c r="D122" s="148">
        <f>+D123+D124</f>
        <v>396</v>
      </c>
      <c r="E122" s="149">
        <f>IFERROR(D122*100/($Q$35+$C$41+$J445),"")</f>
        <v>21.019108280254777</v>
      </c>
      <c r="F122" s="150">
        <f>+F123+F124</f>
        <v>854</v>
      </c>
      <c r="G122" s="150">
        <f>IFERROR(F122*100/($R$35+$D$41+$K445),"")</f>
        <v>44.479166666666664</v>
      </c>
      <c r="H122" s="150">
        <f>+H123+H124</f>
        <v>672</v>
      </c>
      <c r="I122" s="150">
        <f>IFERROR(H122*($S$35+$E$41+$L445),"")</f>
        <v>1404480</v>
      </c>
      <c r="J122" s="150">
        <f>+J123+J124</f>
        <v>814</v>
      </c>
      <c r="K122" s="150">
        <f>IFERROR(J122*100/($T$35+$F$41+$M$41),"")</f>
        <v>34.950622584800342</v>
      </c>
      <c r="L122" s="150">
        <f>+L123+L124</f>
        <v>900</v>
      </c>
      <c r="M122" s="150">
        <f>IFERROR(L122*100/($U$35+$G$41+$N$41),"")</f>
        <v>34.298780487804876</v>
      </c>
      <c r="N122" s="150">
        <f>+N123+N124</f>
        <v>1046</v>
      </c>
      <c r="O122" s="151">
        <f>IFERROR(N122*100/($V$35+$H$41+$O$41),"")</f>
        <v>31.696969696969695</v>
      </c>
    </row>
    <row r="123" spans="1:25" ht="43.5" customHeight="1">
      <c r="A123" s="146" t="s">
        <v>188</v>
      </c>
      <c r="B123" s="167">
        <v>392</v>
      </c>
      <c r="C123" s="168">
        <f>IFERROR(B123*100/B122,"")</f>
        <v>100</v>
      </c>
      <c r="D123" s="167">
        <v>396</v>
      </c>
      <c r="E123" s="160">
        <f>IFERROR(D123*100/D122,"")</f>
        <v>100</v>
      </c>
      <c r="F123" s="185">
        <v>621</v>
      </c>
      <c r="G123" s="186">
        <f>IFERROR(F123*100/F122,"")</f>
        <v>72.716627634660426</v>
      </c>
      <c r="H123" s="185">
        <v>457</v>
      </c>
      <c r="I123" s="186">
        <f>IFERROR(H123*100/H122,"")</f>
        <v>68.00595238095238</v>
      </c>
      <c r="J123" s="185">
        <v>592</v>
      </c>
      <c r="K123" s="186">
        <f>IFERROR(J123*100/J122,"")</f>
        <v>72.727272727272734</v>
      </c>
      <c r="L123" s="185">
        <v>650</v>
      </c>
      <c r="M123" s="186">
        <f>IFERROR(L123*100/L122,"")</f>
        <v>72.222222222222229</v>
      </c>
      <c r="N123" s="185">
        <v>725</v>
      </c>
      <c r="O123" s="134">
        <f>IFERROR(N123*100/N122,"")</f>
        <v>69.311663479923524</v>
      </c>
    </row>
    <row r="124" spans="1:25" ht="38.25">
      <c r="A124" s="147" t="s">
        <v>189</v>
      </c>
      <c r="B124" s="169">
        <v>0</v>
      </c>
      <c r="C124" s="176">
        <f>IFERROR(B124*100/B122,"")</f>
        <v>0</v>
      </c>
      <c r="D124" s="169">
        <v>0</v>
      </c>
      <c r="E124" s="187">
        <f>IFERROR(D124*100/D122,"")</f>
        <v>0</v>
      </c>
      <c r="F124" s="188">
        <v>233</v>
      </c>
      <c r="G124" s="189">
        <f>IFERROR(F124*100/F122,"")</f>
        <v>27.283372365339577</v>
      </c>
      <c r="H124" s="188">
        <v>215</v>
      </c>
      <c r="I124" s="189">
        <f>IFERROR(H124*100/H122,"")</f>
        <v>31.99404761904762</v>
      </c>
      <c r="J124" s="188">
        <v>222</v>
      </c>
      <c r="K124" s="189">
        <f>IFERROR(J124*100/J122,"")</f>
        <v>27.272727272727273</v>
      </c>
      <c r="L124" s="188">
        <v>250</v>
      </c>
      <c r="M124" s="189">
        <f>IFERROR(L124*100/L122,"")</f>
        <v>27.777777777777779</v>
      </c>
      <c r="N124" s="188">
        <v>321</v>
      </c>
      <c r="O124" s="135">
        <f>IFERROR(N124*100/N122,"")</f>
        <v>30.688336520076483</v>
      </c>
    </row>
    <row r="125" spans="1:25" ht="12.75" customHeight="1">
      <c r="A125" s="285" t="s">
        <v>148</v>
      </c>
      <c r="B125" s="286"/>
      <c r="C125" s="286"/>
      <c r="D125" s="286"/>
      <c r="E125" s="286"/>
      <c r="F125" s="286"/>
      <c r="G125" s="286"/>
      <c r="H125" s="286"/>
      <c r="I125" s="286"/>
      <c r="J125" s="286"/>
      <c r="K125" s="286"/>
      <c r="L125" s="286"/>
      <c r="M125" s="286"/>
      <c r="N125" s="286"/>
      <c r="O125" s="286"/>
      <c r="P125" s="286"/>
      <c r="Q125" s="286"/>
      <c r="R125" s="286"/>
      <c r="S125" s="286"/>
      <c r="T125" s="286"/>
      <c r="U125" s="286"/>
      <c r="V125" s="286"/>
      <c r="W125" s="286"/>
      <c r="X125" s="286"/>
      <c r="Y125" s="286"/>
    </row>
    <row r="126" spans="1:25" ht="12.75" customHeight="1">
      <c r="A126" s="286" t="s">
        <v>168</v>
      </c>
      <c r="B126" s="286"/>
      <c r="C126" s="286"/>
      <c r="D126" s="286"/>
      <c r="E126" s="286"/>
      <c r="F126" s="286"/>
      <c r="G126" s="286"/>
      <c r="H126" s="286"/>
      <c r="I126" s="286"/>
      <c r="J126" s="286"/>
      <c r="K126" s="286"/>
      <c r="L126" s="286"/>
      <c r="M126" s="286"/>
      <c r="N126" s="286"/>
      <c r="O126" s="286"/>
      <c r="P126" s="286"/>
      <c r="Q126" s="286"/>
      <c r="R126" s="286"/>
      <c r="S126" s="286"/>
      <c r="T126" s="286"/>
      <c r="U126" s="286"/>
      <c r="V126" s="286"/>
      <c r="W126" s="286"/>
      <c r="X126" s="286"/>
      <c r="Y126" s="286"/>
    </row>
    <row r="127" spans="1:25">
      <c r="A127" s="106"/>
      <c r="B127" s="106"/>
      <c r="C127" s="106"/>
      <c r="D127" s="106"/>
      <c r="E127" s="106"/>
      <c r="F127" s="106"/>
      <c r="G127" s="106"/>
      <c r="H127" s="106"/>
      <c r="I127" s="106"/>
      <c r="J127" s="106"/>
      <c r="K127" s="106"/>
      <c r="L127" s="106"/>
      <c r="M127" s="106"/>
      <c r="N127" s="106"/>
      <c r="O127" s="106"/>
      <c r="P127" s="106"/>
      <c r="Q127" s="106"/>
      <c r="R127" s="106"/>
      <c r="S127" s="106"/>
      <c r="T127" s="106"/>
      <c r="U127" s="106"/>
      <c r="V127" s="106"/>
      <c r="W127" s="106"/>
    </row>
    <row r="128" spans="1:25">
      <c r="A128" s="280" t="s">
        <v>27</v>
      </c>
      <c r="B128" s="281"/>
      <c r="C128" s="281"/>
      <c r="D128" s="281"/>
      <c r="E128" s="281"/>
      <c r="F128" s="281"/>
      <c r="G128" s="281"/>
      <c r="H128" s="281"/>
      <c r="I128" s="281"/>
      <c r="J128" s="281"/>
      <c r="K128" s="281"/>
      <c r="L128" s="281"/>
      <c r="M128" s="281"/>
      <c r="N128" s="281"/>
      <c r="O128" s="282"/>
    </row>
    <row r="129" spans="1:21">
      <c r="A129" s="283" t="s">
        <v>2</v>
      </c>
      <c r="B129" s="278">
        <v>2006</v>
      </c>
      <c r="C129" s="279"/>
      <c r="D129" s="278">
        <v>2007</v>
      </c>
      <c r="E129" s="279"/>
      <c r="F129" s="278">
        <v>2008</v>
      </c>
      <c r="G129" s="279"/>
      <c r="H129" s="278">
        <v>2009</v>
      </c>
      <c r="I129" s="279"/>
      <c r="J129" s="278">
        <v>2010</v>
      </c>
      <c r="K129" s="279"/>
      <c r="L129" s="278">
        <v>2011</v>
      </c>
      <c r="M129" s="279"/>
      <c r="N129" s="278">
        <v>2012</v>
      </c>
      <c r="O129" s="279"/>
    </row>
    <row r="130" spans="1:21" ht="13.5">
      <c r="A130" s="284"/>
      <c r="B130" s="56" t="s">
        <v>72</v>
      </c>
      <c r="C130" s="56" t="s">
        <v>3</v>
      </c>
      <c r="D130" s="56" t="s">
        <v>72</v>
      </c>
      <c r="E130" s="56" t="s">
        <v>3</v>
      </c>
      <c r="F130" s="56" t="s">
        <v>72</v>
      </c>
      <c r="G130" s="56" t="s">
        <v>3</v>
      </c>
      <c r="H130" s="56" t="s">
        <v>72</v>
      </c>
      <c r="I130" s="56" t="s">
        <v>3</v>
      </c>
      <c r="J130" s="56" t="s">
        <v>72</v>
      </c>
      <c r="K130" s="56" t="s">
        <v>3</v>
      </c>
      <c r="L130" s="56" t="s">
        <v>72</v>
      </c>
      <c r="M130" s="56" t="s">
        <v>3</v>
      </c>
      <c r="N130" s="56" t="s">
        <v>72</v>
      </c>
      <c r="O130" s="56" t="s">
        <v>3</v>
      </c>
    </row>
    <row r="131" spans="1:21" ht="25.5">
      <c r="A131" s="10" t="s">
        <v>126</v>
      </c>
      <c r="B131" s="171">
        <v>1274</v>
      </c>
      <c r="C131" s="177">
        <f>IF(B131=0,"",B131*100/P41)</f>
        <v>9.8897686694612634</v>
      </c>
      <c r="D131" s="171">
        <v>1579</v>
      </c>
      <c r="E131" s="177">
        <f>IF(D131=0,"",D131*100/Q41)</f>
        <v>11.572004397215098</v>
      </c>
      <c r="F131" s="171">
        <v>1286</v>
      </c>
      <c r="G131" s="177">
        <f>IF(F131=0,"",F131*100/R41)</f>
        <v>8.8281732683462621</v>
      </c>
      <c r="H131" s="171">
        <v>1959</v>
      </c>
      <c r="I131" s="177">
        <f>IF(H131=0,"",H131*100/S41)</f>
        <v>12.339380196523054</v>
      </c>
      <c r="J131" s="171">
        <v>1756</v>
      </c>
      <c r="K131" s="177">
        <f>IF(J131=0,"",J131*100/T41)</f>
        <v>10.301537017482108</v>
      </c>
      <c r="L131" s="171">
        <v>1917</v>
      </c>
      <c r="M131" s="177">
        <f>IF(L131=0,"",L131*100/U41)</f>
        <v>9.823716306241673</v>
      </c>
      <c r="N131" s="171">
        <v>2181</v>
      </c>
      <c r="O131" s="178">
        <f>IF(N131=0,"",N131*100/V41)</f>
        <v>9.913636363636364</v>
      </c>
      <c r="P131" s="114"/>
      <c r="Q131" s="115"/>
      <c r="R131" s="115"/>
      <c r="S131" s="115"/>
      <c r="T131" s="115"/>
      <c r="U131" s="115"/>
    </row>
    <row r="132" spans="1:21" ht="25.5">
      <c r="A132" s="26" t="s">
        <v>127</v>
      </c>
      <c r="B132" s="179">
        <v>1423</v>
      </c>
      <c r="C132" s="160">
        <f>IF(B132=0,"",B132*100/(B35+I35))</f>
        <v>13.164955129984273</v>
      </c>
      <c r="D132" s="179">
        <v>1738</v>
      </c>
      <c r="E132" s="160">
        <f>IF(D132=0,"",D132*100/(C35+J35))</f>
        <v>14.924860455130958</v>
      </c>
      <c r="F132" s="179">
        <v>1792</v>
      </c>
      <c r="G132" s="160">
        <f>IF(F132=0,"",F132*100/(D35+K35))</f>
        <v>14.307385229540918</v>
      </c>
      <c r="H132" s="179">
        <v>1498</v>
      </c>
      <c r="I132" s="160">
        <f>IF(H132=0,"",H132*100/(E35+L35))</f>
        <v>11.002570694087403</v>
      </c>
      <c r="J132" s="179">
        <v>1278</v>
      </c>
      <c r="K132" s="160">
        <f>IF(J132=0,"",J132*100/(F35+M35))</f>
        <v>8.6838350207243327</v>
      </c>
      <c r="L132" s="179">
        <v>1492</v>
      </c>
      <c r="M132" s="160">
        <f>IF(L132=0,"",L132*100/(G35+N35))</f>
        <v>8.8336293664890473</v>
      </c>
      <c r="N132" s="179">
        <v>1717</v>
      </c>
      <c r="O132" s="161">
        <f>IF(N132=0,"",N132*100/(H35+O35))</f>
        <v>9.1818181818181817</v>
      </c>
      <c r="P132" s="114"/>
      <c r="Q132" s="115"/>
      <c r="R132" s="115"/>
      <c r="S132" s="115"/>
      <c r="T132" s="115"/>
      <c r="U132" s="115"/>
    </row>
    <row r="133" spans="1:21" ht="25.5">
      <c r="A133" s="26" t="s">
        <v>128</v>
      </c>
      <c r="B133" s="179">
        <v>309</v>
      </c>
      <c r="C133" s="160">
        <f>IF(B133=0,"",B133*100/(P35+B41+I41))</f>
        <v>14.905933429811867</v>
      </c>
      <c r="D133" s="179">
        <v>412</v>
      </c>
      <c r="E133" s="160">
        <f>IF(D133=0,"",D133*100/(Q35+C41+J41))</f>
        <v>20.6</v>
      </c>
      <c r="F133" s="179">
        <v>356</v>
      </c>
      <c r="G133" s="160">
        <f>IF(F133=0,"",F133*100/(R35+D41+K41))</f>
        <v>17.433888344760039</v>
      </c>
      <c r="H133" s="179">
        <v>524</v>
      </c>
      <c r="I133" s="160">
        <f>IF(H133=0,"",H133*100/(S35+E41+L41))</f>
        <v>23.175586023883238</v>
      </c>
      <c r="J133" s="179">
        <v>676</v>
      </c>
      <c r="K133" s="160">
        <f>IF(J133=0,"",J133*100/(T35+F41+M41))</f>
        <v>29.025332760841565</v>
      </c>
      <c r="L133" s="179">
        <v>876</v>
      </c>
      <c r="M133" s="160">
        <f>IF(L133=0,"",L133*100/(U35+G41+N41))</f>
        <v>33.384146341463413</v>
      </c>
      <c r="N133" s="179">
        <v>1002</v>
      </c>
      <c r="O133" s="161">
        <f>IF(N133=0,"",N133*100/(V35+H41+O41))</f>
        <v>30.363636363636363</v>
      </c>
      <c r="P133" s="114"/>
      <c r="Q133" s="115"/>
      <c r="R133" s="115"/>
      <c r="S133" s="115"/>
      <c r="T133" s="115"/>
      <c r="U133" s="115"/>
    </row>
    <row r="134" spans="1:21" ht="25.5">
      <c r="A134" s="26" t="s">
        <v>129</v>
      </c>
      <c r="B134" s="179">
        <v>509</v>
      </c>
      <c r="C134" s="160">
        <f>IF(B134=0,"",B134*100/P41)</f>
        <v>3.9512498059307561</v>
      </c>
      <c r="D134" s="179">
        <v>660</v>
      </c>
      <c r="E134" s="160">
        <f>IF(D134=0,"",D134*100/Q41)</f>
        <v>4.8369366068156836</v>
      </c>
      <c r="F134" s="179">
        <v>752</v>
      </c>
      <c r="G134" s="160">
        <f>IF(F134=0,"",F134*100/R41)</f>
        <v>5.1623532642273631</v>
      </c>
      <c r="H134" s="179">
        <v>1118</v>
      </c>
      <c r="I134" s="160">
        <f>IF(H134=0,"",H134*100/S41)</f>
        <v>7.0420760896951373</v>
      </c>
      <c r="J134" s="179">
        <v>963</v>
      </c>
      <c r="K134" s="160">
        <f>IF(J134=0,"",J134*100/T41)</f>
        <v>5.6494192185850052</v>
      </c>
      <c r="L134" s="179">
        <v>1033</v>
      </c>
      <c r="M134" s="160">
        <f>IF(L134=0,"",L134*100/U41)</f>
        <v>5.2936353387311676</v>
      </c>
      <c r="N134" s="179">
        <v>1105</v>
      </c>
      <c r="O134" s="161">
        <f>IF(N134=0,"",N134*100/V41)</f>
        <v>5.0227272727272725</v>
      </c>
    </row>
    <row r="135" spans="1:21">
      <c r="A135" s="26" t="s">
        <v>124</v>
      </c>
      <c r="B135" s="160">
        <f>SUM(B131:B134)</f>
        <v>3515</v>
      </c>
      <c r="C135" s="160">
        <f>IF(B135=0,"",B135*100/P41)</f>
        <v>27.286135693215339</v>
      </c>
      <c r="D135" s="160">
        <f>SUM(D131:D134)</f>
        <v>4389</v>
      </c>
      <c r="E135" s="160">
        <f>IF(D135=0,"",D135*100/Q41)</f>
        <v>32.165628435324294</v>
      </c>
      <c r="F135" s="160">
        <f>SUM(F131:F134)</f>
        <v>4186</v>
      </c>
      <c r="G135" s="160">
        <f>IF(F135=0,"",F135*100/R41)</f>
        <v>28.73618452666987</v>
      </c>
      <c r="H135" s="160">
        <f>SUM(H131:H134)</f>
        <v>5099</v>
      </c>
      <c r="I135" s="160">
        <f>IF(H135=0,"",H135*100/S41)</f>
        <v>32.11766187956664</v>
      </c>
      <c r="J135" s="160">
        <f>SUM(J131:J134)</f>
        <v>4673</v>
      </c>
      <c r="K135" s="160">
        <f>IF(J135=0,"",J135*100/T41)</f>
        <v>27.414056083538661</v>
      </c>
      <c r="L135" s="160">
        <f>SUM(L131:L134)</f>
        <v>5318</v>
      </c>
      <c r="M135" s="160">
        <f>IF(L135=0,"",L135*100/U41)</f>
        <v>27.252229168801886</v>
      </c>
      <c r="N135" s="160">
        <f>SUM(N131:N134)</f>
        <v>6005</v>
      </c>
      <c r="O135" s="161">
        <f>IF(N135=0,"",N135*100/V41)</f>
        <v>27.295454545454547</v>
      </c>
    </row>
    <row r="136" spans="1:21" ht="25.5">
      <c r="A136" s="26" t="s">
        <v>125</v>
      </c>
      <c r="B136" s="179">
        <v>7704</v>
      </c>
      <c r="C136" s="160">
        <f>IF(B136=0,"",B136*100/(B35+I35))</f>
        <v>71.27393838467944</v>
      </c>
      <c r="D136" s="179">
        <v>7508</v>
      </c>
      <c r="E136" s="160">
        <f>IF(D136=0,"",D136*100/(C35+J35))</f>
        <v>64.474023185916707</v>
      </c>
      <c r="F136" s="179">
        <v>8141</v>
      </c>
      <c r="G136" s="160">
        <f>IF(F136=0,"",F136*100/(D35+K35))</f>
        <v>64.998003992015967</v>
      </c>
      <c r="H136" s="179">
        <v>8399</v>
      </c>
      <c r="I136" s="160">
        <f>IF(H136=0,"",H136*100/(E35+L35))</f>
        <v>61.689313257436652</v>
      </c>
      <c r="J136" s="179">
        <v>9000</v>
      </c>
      <c r="K136" s="160">
        <f>IF(J136=0,"",J136*100/(F35+M35))</f>
        <v>61.153767751579807</v>
      </c>
      <c r="L136" s="179">
        <v>9446</v>
      </c>
      <c r="M136" s="160">
        <f>IF(L136=0,"",L136*100/(G35+N35))</f>
        <v>55.926583777383065</v>
      </c>
      <c r="N136" s="179">
        <v>10047</v>
      </c>
      <c r="O136" s="161">
        <f>IF(N136=0,"",N136*100/(H35+O35))</f>
        <v>53.727272727272727</v>
      </c>
    </row>
    <row r="137" spans="1:21">
      <c r="A137" s="152" t="s">
        <v>225</v>
      </c>
      <c r="B137" s="179">
        <v>132</v>
      </c>
      <c r="C137" s="160">
        <f>IFERROR(B137*100/$P$41,"")</f>
        <v>1.0246856078248718</v>
      </c>
      <c r="D137" s="179">
        <v>174</v>
      </c>
      <c r="E137" s="160">
        <f>IFERROR(D137*100/$Q$41,"")</f>
        <v>1.2751923781604984</v>
      </c>
      <c r="F137" s="179">
        <v>208</v>
      </c>
      <c r="G137" s="160">
        <f>IFERROR(F137*100/$R$41,"")</f>
        <v>1.4278849454245899</v>
      </c>
      <c r="H137" s="179">
        <v>300</v>
      </c>
      <c r="I137" s="160">
        <f>IFERROR(H137*100/$S$41,"")</f>
        <v>1.8896447467876039</v>
      </c>
      <c r="J137" s="179">
        <v>361</v>
      </c>
      <c r="K137" s="160">
        <f>IFERROR(J137*100/$T$41,"")</f>
        <v>2.1177988971019595</v>
      </c>
      <c r="L137" s="179">
        <v>454</v>
      </c>
      <c r="M137" s="160">
        <f>IFERROR(L137*100/$U$41,"")</f>
        <v>2.3265347955314133</v>
      </c>
      <c r="N137" s="179">
        <v>438</v>
      </c>
      <c r="O137" s="161">
        <f>IFERROR(N137*100/$V$41,"")</f>
        <v>1.990909090909091</v>
      </c>
    </row>
    <row r="138" spans="1:21" ht="30.75" customHeight="1">
      <c r="A138" s="142" t="s">
        <v>196</v>
      </c>
      <c r="B138" s="179">
        <v>65</v>
      </c>
      <c r="C138" s="160">
        <f>IFERROR(B138*100/B137,"")</f>
        <v>49.242424242424242</v>
      </c>
      <c r="D138" s="179">
        <v>78</v>
      </c>
      <c r="E138" s="160">
        <f>IFERROR(D138*100/D137,"")</f>
        <v>44.827586206896555</v>
      </c>
      <c r="F138" s="179">
        <v>94</v>
      </c>
      <c r="G138" s="160">
        <f>IFERROR(F138*100/F137,"")</f>
        <v>45.192307692307693</v>
      </c>
      <c r="H138" s="179">
        <v>111</v>
      </c>
      <c r="I138" s="160">
        <f>IFERROR(H138*100/H137,"")</f>
        <v>37</v>
      </c>
      <c r="J138" s="179">
        <v>150</v>
      </c>
      <c r="K138" s="160">
        <f>IFERROR(J138*100/J137,"")</f>
        <v>41.551246537396125</v>
      </c>
      <c r="L138" s="179">
        <v>229</v>
      </c>
      <c r="M138" s="160">
        <f>IFERROR(L138*100/L137,"")</f>
        <v>50.440528634361236</v>
      </c>
      <c r="N138" s="179">
        <v>274</v>
      </c>
      <c r="O138" s="161">
        <f>IFERROR(N138*100/N137,"")</f>
        <v>62.557077625570777</v>
      </c>
    </row>
    <row r="139" spans="1:21" ht="25.5">
      <c r="A139" s="142" t="s">
        <v>197</v>
      </c>
      <c r="B139" s="179">
        <v>22</v>
      </c>
      <c r="C139" s="160">
        <f>IFERROR(B139*100/B137,"")</f>
        <v>16.666666666666668</v>
      </c>
      <c r="D139" s="179">
        <v>21</v>
      </c>
      <c r="E139" s="160">
        <f>IFERROR(D139*100/D137,"")</f>
        <v>12.068965517241379</v>
      </c>
      <c r="F139" s="179">
        <v>28</v>
      </c>
      <c r="G139" s="160">
        <f>IFERROR(F139*100/F137,"")</f>
        <v>13.461538461538462</v>
      </c>
      <c r="H139" s="179">
        <v>49</v>
      </c>
      <c r="I139" s="160">
        <f>IFERROR(H139*100/H137,"")</f>
        <v>16.333333333333332</v>
      </c>
      <c r="J139" s="179">
        <v>84</v>
      </c>
      <c r="K139" s="160">
        <f>IFERROR(J139*100/J137,"")</f>
        <v>23.26869806094183</v>
      </c>
      <c r="L139" s="179">
        <v>104</v>
      </c>
      <c r="M139" s="160">
        <f>IFERROR(L139*100/L137,"")</f>
        <v>22.907488986784141</v>
      </c>
      <c r="N139" s="179">
        <v>128</v>
      </c>
      <c r="O139" s="161">
        <f>IFERROR(N139*100/N137,"")</f>
        <v>29.223744292237441</v>
      </c>
    </row>
    <row r="140" spans="1:21">
      <c r="A140" s="142" t="s">
        <v>220</v>
      </c>
      <c r="B140" s="179">
        <v>1184</v>
      </c>
      <c r="C140" s="160">
        <f>IF(B140=0,"",B140*100/$P$41)</f>
        <v>9.1911193913988516</v>
      </c>
      <c r="D140" s="179">
        <v>1378</v>
      </c>
      <c r="E140" s="160">
        <f>IF(D140=0,"",D140*100/$Q$41)</f>
        <v>10.098937339684866</v>
      </c>
      <c r="F140" s="179">
        <v>1585</v>
      </c>
      <c r="G140" s="160">
        <f>IF(F140=0,"",F140*100/$R$41)</f>
        <v>10.88075787739411</v>
      </c>
      <c r="H140" s="179">
        <v>2783</v>
      </c>
      <c r="I140" s="160">
        <f>IF(H140=0,"",H140*100/$S$41)</f>
        <v>17.529604434366338</v>
      </c>
      <c r="J140" s="179">
        <v>2822</v>
      </c>
      <c r="K140" s="160">
        <f>IF(J140=0,"",J140*100/$T$41)</f>
        <v>16.555203566819195</v>
      </c>
      <c r="L140" s="179">
        <v>2999</v>
      </c>
      <c r="M140" s="160">
        <f>IF(L140=0,"",L140*100/$U$41)</f>
        <v>15.368453418058829</v>
      </c>
      <c r="N140" s="179">
        <v>3062</v>
      </c>
      <c r="O140" s="161">
        <f>IF(N140=0,"",N140*100/$V$41)</f>
        <v>13.918181818181818</v>
      </c>
    </row>
    <row r="141" spans="1:21" ht="38.25">
      <c r="A141" s="142" t="s">
        <v>198</v>
      </c>
      <c r="B141" s="179">
        <v>213</v>
      </c>
      <c r="C141" s="160">
        <f>IF(B141=0,"",B141*100/B140)</f>
        <v>17.989864864864863</v>
      </c>
      <c r="D141" s="179">
        <v>255</v>
      </c>
      <c r="E141" s="160">
        <f>IF(D141=0,"",D141*100/D140)</f>
        <v>18.505079825834542</v>
      </c>
      <c r="F141" s="179">
        <v>335</v>
      </c>
      <c r="G141" s="160">
        <f>IF(F141=0,"",F141*100/F140)</f>
        <v>21.135646687697161</v>
      </c>
      <c r="H141" s="179">
        <v>379</v>
      </c>
      <c r="I141" s="160">
        <f>IF(H141=0,"",H141*100/H140)</f>
        <v>13.618397412863816</v>
      </c>
      <c r="J141" s="179">
        <v>354</v>
      </c>
      <c r="K141" s="160">
        <f>IF(J141=0,"",J141*100/J140)</f>
        <v>12.544294826364281</v>
      </c>
      <c r="L141" s="179">
        <v>407</v>
      </c>
      <c r="M141" s="160">
        <f>IF(L141=0,"",L141*100/L140)</f>
        <v>13.571190396798933</v>
      </c>
      <c r="N141" s="179">
        <v>438</v>
      </c>
      <c r="O141" s="161">
        <f>IF(N141=0,"",N141*100/N140)</f>
        <v>14.304376224689745</v>
      </c>
    </row>
    <row r="142" spans="1:21" ht="25.5">
      <c r="A142" s="142" t="s">
        <v>131</v>
      </c>
      <c r="B142" s="179">
        <v>69</v>
      </c>
      <c r="C142" s="160">
        <f>IF(B142=0,"",B142*100/P16)</f>
        <v>70.408163265306129</v>
      </c>
      <c r="D142" s="179">
        <v>73</v>
      </c>
      <c r="E142" s="160">
        <f>IF(D142=0,"",D142*100/Q16)</f>
        <v>74.489795918367349</v>
      </c>
      <c r="F142" s="179">
        <v>75</v>
      </c>
      <c r="G142" s="160">
        <f>IF(F142=0,"",F142*100/$R$16)</f>
        <v>72.815533980582529</v>
      </c>
      <c r="H142" s="179">
        <v>92</v>
      </c>
      <c r="I142" s="160">
        <f>IF(H142=0,"",H142*100/$S$16)</f>
        <v>82.142857142857139</v>
      </c>
      <c r="J142" s="179">
        <v>97</v>
      </c>
      <c r="K142" s="160">
        <f>IF(J142=0,"",J142*100/$T$16)</f>
        <v>84.347826086956516</v>
      </c>
      <c r="L142" s="179">
        <v>104</v>
      </c>
      <c r="M142" s="160">
        <f>IF(L142=0,"",L142*100/$U$16)</f>
        <v>86.666666666666671</v>
      </c>
      <c r="N142" s="179">
        <v>109</v>
      </c>
      <c r="O142" s="161">
        <f>IF(N142=0,"",N142*100/$V$16)</f>
        <v>87.2</v>
      </c>
    </row>
    <row r="143" spans="1:21" ht="38.25">
      <c r="A143" s="142" t="s">
        <v>144</v>
      </c>
      <c r="B143" s="170">
        <v>8</v>
      </c>
      <c r="C143" s="160">
        <f>IF(B143=0,"",B143*100/$P$40)</f>
        <v>6.2015503875968996</v>
      </c>
      <c r="D143" s="170">
        <v>15</v>
      </c>
      <c r="E143" s="160">
        <f>IF(D143=0,"",D143*100/$Q$40)</f>
        <v>11.450381679389313</v>
      </c>
      <c r="F143" s="170">
        <v>34</v>
      </c>
      <c r="G143" s="160">
        <f>IF(F143=0,"",F143*100/$R$40)</f>
        <v>23.287671232876711</v>
      </c>
      <c r="H143" s="179">
        <v>44</v>
      </c>
      <c r="I143" s="160">
        <f>IF(H143=0,"",H143*100/$S$40)</f>
        <v>30.136986301369863</v>
      </c>
      <c r="J143" s="179">
        <v>54</v>
      </c>
      <c r="K143" s="160">
        <f>IF(J143=0,"",J143*100/$T$40)</f>
        <v>35.294117647058826</v>
      </c>
      <c r="L143" s="179">
        <v>70</v>
      </c>
      <c r="M143" s="160">
        <f>IF(L143=0,"",L143*100/$U$40)</f>
        <v>37.433155080213901</v>
      </c>
      <c r="N143" s="179">
        <v>82</v>
      </c>
      <c r="O143" s="161">
        <f>IF(N143=0,"",N143*100/$V$40)</f>
        <v>43.386243386243386</v>
      </c>
    </row>
    <row r="144" spans="1:21">
      <c r="A144" s="142" t="s">
        <v>153</v>
      </c>
      <c r="B144" s="170">
        <v>8</v>
      </c>
      <c r="C144" s="160">
        <f>IF(B144=0,"",B144*100/$P$40)</f>
        <v>6.2015503875968996</v>
      </c>
      <c r="D144" s="170">
        <v>15</v>
      </c>
      <c r="E144" s="160">
        <f>IF(D144=0,"",D144*100/$Q$40)</f>
        <v>11.450381679389313</v>
      </c>
      <c r="F144" s="170">
        <v>34</v>
      </c>
      <c r="G144" s="160">
        <f>IF(F144=0,"",F144*100/$R$40)</f>
        <v>23.287671232876711</v>
      </c>
      <c r="H144" s="179">
        <v>44</v>
      </c>
      <c r="I144" s="160">
        <f>IF(H144=0,"",H144*100/$S$40)</f>
        <v>30.136986301369863</v>
      </c>
      <c r="J144" s="179">
        <v>54</v>
      </c>
      <c r="K144" s="160">
        <f>IF(J144=0,"",J144*100/$T$40)</f>
        <v>35.294117647058826</v>
      </c>
      <c r="L144" s="179">
        <v>70</v>
      </c>
      <c r="M144" s="160">
        <f>IF(L144=0,"",L144*100/$U$40)</f>
        <v>37.433155080213901</v>
      </c>
      <c r="N144" s="179">
        <v>84</v>
      </c>
      <c r="O144" s="161">
        <f>IF(N144=0,"",N144*100/$V$40)</f>
        <v>44.444444444444443</v>
      </c>
    </row>
    <row r="145" spans="1:25" ht="39" customHeight="1">
      <c r="A145" s="26" t="s">
        <v>73</v>
      </c>
      <c r="B145" s="179">
        <v>11</v>
      </c>
      <c r="C145" s="179">
        <v>20</v>
      </c>
      <c r="D145" s="179">
        <v>14</v>
      </c>
      <c r="E145" s="179">
        <v>26</v>
      </c>
      <c r="F145" s="179">
        <v>14</v>
      </c>
      <c r="G145" s="179">
        <v>24</v>
      </c>
      <c r="H145" s="179">
        <v>21</v>
      </c>
      <c r="I145" s="179">
        <v>27</v>
      </c>
      <c r="J145" s="179">
        <v>24</v>
      </c>
      <c r="K145" s="179">
        <v>31</v>
      </c>
      <c r="L145" s="179">
        <v>24</v>
      </c>
      <c r="M145" s="179">
        <v>24</v>
      </c>
      <c r="N145" s="179">
        <v>26</v>
      </c>
      <c r="O145" s="190">
        <v>23</v>
      </c>
      <c r="P145" s="295" t="s">
        <v>149</v>
      </c>
      <c r="Q145" s="296"/>
      <c r="R145" s="296"/>
      <c r="S145" s="296"/>
      <c r="T145" s="296"/>
      <c r="U145" s="296"/>
      <c r="V145" s="296"/>
      <c r="W145" s="296"/>
      <c r="X145" s="296"/>
      <c r="Y145" s="296"/>
    </row>
    <row r="146" spans="1:25" ht="25.5">
      <c r="A146" s="26" t="s">
        <v>74</v>
      </c>
      <c r="B146" s="179">
        <v>50</v>
      </c>
      <c r="C146" s="179">
        <v>75</v>
      </c>
      <c r="D146" s="179">
        <v>51</v>
      </c>
      <c r="E146" s="179">
        <v>77</v>
      </c>
      <c r="F146" s="179">
        <v>51</v>
      </c>
      <c r="G146" s="179">
        <v>75</v>
      </c>
      <c r="H146" s="179">
        <v>70</v>
      </c>
      <c r="I146" s="179">
        <v>92</v>
      </c>
      <c r="J146" s="179">
        <v>72</v>
      </c>
      <c r="K146" s="179">
        <v>92</v>
      </c>
      <c r="L146" s="179">
        <v>76</v>
      </c>
      <c r="M146" s="179">
        <v>76</v>
      </c>
      <c r="N146" s="179">
        <v>76</v>
      </c>
      <c r="O146" s="190">
        <v>67</v>
      </c>
      <c r="P146" s="107"/>
      <c r="Q146" s="108"/>
      <c r="R146" s="108"/>
      <c r="S146" s="108"/>
      <c r="T146" s="108"/>
      <c r="U146" s="108"/>
      <c r="V146" s="108"/>
      <c r="W146" s="108"/>
      <c r="X146" s="5"/>
      <c r="Y146" s="5"/>
    </row>
    <row r="147" spans="1:25" ht="29.25" customHeight="1">
      <c r="A147" s="14" t="s">
        <v>132</v>
      </c>
      <c r="B147" s="164">
        <v>1062</v>
      </c>
      <c r="C147" s="164"/>
      <c r="D147" s="164">
        <v>1103</v>
      </c>
      <c r="E147" s="164"/>
      <c r="F147" s="164">
        <v>1148</v>
      </c>
      <c r="G147" s="164"/>
      <c r="H147" s="164">
        <v>1349</v>
      </c>
      <c r="I147" s="164"/>
      <c r="J147" s="164">
        <v>1392</v>
      </c>
      <c r="K147" s="164"/>
      <c r="L147" s="164">
        <v>1525</v>
      </c>
      <c r="M147" s="164"/>
      <c r="N147" s="164">
        <v>1679</v>
      </c>
      <c r="O147" s="165"/>
      <c r="P147" s="312" t="s">
        <v>253</v>
      </c>
      <c r="Q147" s="311"/>
      <c r="R147" s="311"/>
      <c r="S147" s="311"/>
      <c r="T147" s="311"/>
      <c r="U147" s="311"/>
      <c r="V147" s="311"/>
      <c r="W147" s="311"/>
      <c r="X147" s="311"/>
      <c r="Y147" s="311"/>
    </row>
    <row r="148" spans="1:25" ht="27.75" customHeight="1">
      <c r="A148" s="298" t="s">
        <v>150</v>
      </c>
      <c r="B148" s="298"/>
      <c r="C148" s="298"/>
      <c r="D148" s="298"/>
      <c r="E148" s="298"/>
      <c r="F148" s="298"/>
      <c r="G148" s="298"/>
      <c r="H148" s="298"/>
      <c r="I148" s="298"/>
      <c r="J148" s="298"/>
      <c r="K148" s="298"/>
      <c r="L148" s="298"/>
      <c r="M148" s="298"/>
      <c r="N148" s="298"/>
      <c r="O148" s="298"/>
      <c r="P148" s="298"/>
      <c r="Q148" s="298"/>
      <c r="R148" s="298"/>
      <c r="S148" s="298"/>
      <c r="T148" s="298"/>
      <c r="U148" s="298"/>
      <c r="V148" s="298"/>
      <c r="W148" s="298"/>
      <c r="X148" s="298"/>
      <c r="Y148" s="298"/>
    </row>
    <row r="149" spans="1:25">
      <c r="A149" s="47" t="s">
        <v>119</v>
      </c>
      <c r="B149" s="2"/>
      <c r="C149" s="2"/>
      <c r="D149" s="2"/>
      <c r="E149" s="2"/>
      <c r="F149" s="2"/>
      <c r="G149" s="2"/>
      <c r="J149" s="2"/>
      <c r="K149" s="2"/>
      <c r="L149" s="2"/>
    </row>
    <row r="150" spans="1:25">
      <c r="A150" s="309" t="s">
        <v>32</v>
      </c>
      <c r="B150" s="309"/>
      <c r="C150" s="309"/>
      <c r="D150" s="309"/>
      <c r="E150" s="309"/>
      <c r="F150" s="309"/>
      <c r="G150" s="309"/>
      <c r="H150" s="309"/>
      <c r="I150" s="309"/>
      <c r="J150" s="309"/>
      <c r="K150" s="309"/>
      <c r="L150" s="309"/>
      <c r="M150" s="309"/>
      <c r="N150" s="309"/>
      <c r="O150" s="309"/>
    </row>
    <row r="151" spans="1:25">
      <c r="A151" s="299" t="s">
        <v>2</v>
      </c>
      <c r="B151" s="288">
        <v>2006</v>
      </c>
      <c r="C151" s="288"/>
      <c r="D151" s="288">
        <v>2007</v>
      </c>
      <c r="E151" s="288"/>
      <c r="F151" s="288">
        <v>2008</v>
      </c>
      <c r="G151" s="288"/>
      <c r="H151" s="288">
        <v>2009</v>
      </c>
      <c r="I151" s="288"/>
      <c r="J151" s="288">
        <v>2010</v>
      </c>
      <c r="K151" s="288"/>
      <c r="L151" s="288">
        <v>2011</v>
      </c>
      <c r="M151" s="288"/>
      <c r="N151" s="288">
        <v>2012</v>
      </c>
      <c r="O151" s="288"/>
    </row>
    <row r="152" spans="1:25">
      <c r="A152" s="300"/>
      <c r="B152" s="59" t="s">
        <v>72</v>
      </c>
      <c r="C152" s="60" t="s">
        <v>3</v>
      </c>
      <c r="D152" s="59" t="s">
        <v>72</v>
      </c>
      <c r="E152" s="60" t="s">
        <v>3</v>
      </c>
      <c r="F152" s="59" t="s">
        <v>72</v>
      </c>
      <c r="G152" s="60" t="s">
        <v>3</v>
      </c>
      <c r="H152" s="59" t="s">
        <v>72</v>
      </c>
      <c r="I152" s="60" t="s">
        <v>3</v>
      </c>
      <c r="J152" s="59" t="s">
        <v>72</v>
      </c>
      <c r="K152" s="60" t="s">
        <v>3</v>
      </c>
      <c r="L152" s="59" t="s">
        <v>72</v>
      </c>
      <c r="M152" s="60" t="s">
        <v>3</v>
      </c>
      <c r="N152" s="59" t="s">
        <v>72</v>
      </c>
      <c r="O152" s="60" t="s">
        <v>3</v>
      </c>
    </row>
    <row r="153" spans="1:25" ht="25.5">
      <c r="A153" s="10" t="s">
        <v>164</v>
      </c>
      <c r="B153" s="166">
        <v>7</v>
      </c>
      <c r="C153" s="191">
        <f>IF(B153=0,"",B153*100/I10)</f>
        <v>13.20754716981132</v>
      </c>
      <c r="D153" s="173">
        <v>7</v>
      </c>
      <c r="E153" s="191">
        <f>IF(D153=0,"",D153*100/J10)</f>
        <v>13.20754716981132</v>
      </c>
      <c r="F153" s="173">
        <v>9</v>
      </c>
      <c r="G153" s="191">
        <f>IF(F153=0,"",F153*100/K10)</f>
        <v>15.517241379310345</v>
      </c>
      <c r="H153" s="173">
        <v>11</v>
      </c>
      <c r="I153" s="191">
        <f>IF(H153=0,"",H153*100/L10)</f>
        <v>18.333333333333332</v>
      </c>
      <c r="J153" s="173">
        <v>12</v>
      </c>
      <c r="K153" s="191">
        <f>IF(J153=0,"",J153*100/M10)</f>
        <v>20</v>
      </c>
      <c r="L153" s="173">
        <v>12</v>
      </c>
      <c r="M153" s="191">
        <f>IF(L153=0,"",L153*100/N10)</f>
        <v>19.35483870967742</v>
      </c>
      <c r="N153" s="173">
        <v>12</v>
      </c>
      <c r="O153" s="193">
        <f>IF(N153=0,"",N153*100/O10)</f>
        <v>19.047619047619047</v>
      </c>
      <c r="P153" s="91"/>
      <c r="Q153" s="115"/>
      <c r="R153" s="115"/>
      <c r="S153" s="115"/>
      <c r="T153" s="115"/>
      <c r="U153" s="115"/>
      <c r="V153" s="115"/>
      <c r="W153" s="115"/>
      <c r="X153" s="115"/>
      <c r="Y153" s="115"/>
    </row>
    <row r="154" spans="1:25">
      <c r="A154" s="141" t="s">
        <v>151</v>
      </c>
      <c r="B154" s="167">
        <v>244</v>
      </c>
      <c r="C154" s="194"/>
      <c r="D154" s="235">
        <v>197</v>
      </c>
      <c r="E154" s="194"/>
      <c r="F154" s="235">
        <v>257</v>
      </c>
      <c r="G154" s="194"/>
      <c r="H154" s="235">
        <v>610</v>
      </c>
      <c r="I154" s="194"/>
      <c r="J154" s="235">
        <v>214</v>
      </c>
      <c r="K154" s="194"/>
      <c r="L154" s="235">
        <v>305</v>
      </c>
      <c r="M154" s="194"/>
      <c r="N154" s="235">
        <v>337</v>
      </c>
      <c r="O154" s="195"/>
      <c r="P154" s="114"/>
      <c r="Q154" s="115"/>
      <c r="R154" s="115"/>
      <c r="S154" s="115"/>
      <c r="T154" s="115"/>
      <c r="U154" s="115"/>
      <c r="V154" s="115"/>
      <c r="W154" s="115"/>
      <c r="X154" s="115"/>
      <c r="Y154" s="115"/>
    </row>
    <row r="155" spans="1:25" ht="25.5">
      <c r="A155" s="26" t="s">
        <v>158</v>
      </c>
      <c r="B155" s="167">
        <v>168</v>
      </c>
      <c r="C155" s="162">
        <f>IF(B155=0,"",B155*100/B154)</f>
        <v>68.852459016393439</v>
      </c>
      <c r="D155" s="174">
        <v>187</v>
      </c>
      <c r="E155" s="162">
        <f>IF(D155=0,"",D155*100/D154)</f>
        <v>94.923857868020306</v>
      </c>
      <c r="F155" s="174">
        <v>206</v>
      </c>
      <c r="G155" s="162">
        <f>IF(F155=0,"",F155*100/F154)</f>
        <v>80.155642023346303</v>
      </c>
      <c r="H155" s="174">
        <v>343</v>
      </c>
      <c r="I155" s="162">
        <f>IF(H155=0,"",H155*100/H154)</f>
        <v>56.229508196721312</v>
      </c>
      <c r="J155" s="174">
        <v>233</v>
      </c>
      <c r="K155" s="162">
        <f>IF(J155=0,"",J155*100/J154)</f>
        <v>108.87850467289719</v>
      </c>
      <c r="L155" s="174">
        <v>235</v>
      </c>
      <c r="M155" s="162">
        <f>IF(L155=0,"",L155*100/L154)</f>
        <v>77.049180327868854</v>
      </c>
      <c r="N155" s="174">
        <v>274</v>
      </c>
      <c r="O155" s="163">
        <f>IF(N155=0,"",N155*100/N154)</f>
        <v>81.305637982195847</v>
      </c>
      <c r="P155" s="114"/>
      <c r="Q155" s="115"/>
      <c r="R155" s="115"/>
      <c r="S155" s="115"/>
      <c r="T155" s="115"/>
      <c r="U155" s="115"/>
      <c r="V155" s="115"/>
      <c r="W155" s="115"/>
      <c r="X155" s="115"/>
      <c r="Y155" s="115"/>
    </row>
    <row r="156" spans="1:25" ht="38.25">
      <c r="A156" s="142" t="s">
        <v>199</v>
      </c>
      <c r="B156" s="167">
        <v>129</v>
      </c>
      <c r="C156" s="162">
        <f>IF(B156=0,"",B156*100/B155)</f>
        <v>76.785714285714292</v>
      </c>
      <c r="D156" s="174">
        <v>128</v>
      </c>
      <c r="E156" s="162">
        <f>IF(D156=0,"",D156*100/D155)</f>
        <v>68.44919786096257</v>
      </c>
      <c r="F156" s="174">
        <v>153</v>
      </c>
      <c r="G156" s="162">
        <f>IF(F156=0,"",F156*100/F155)</f>
        <v>74.271844660194176</v>
      </c>
      <c r="H156" s="174">
        <v>259</v>
      </c>
      <c r="I156" s="162">
        <f>IF(H156=0,"",H156*100/H155)</f>
        <v>75.510204081632651</v>
      </c>
      <c r="J156" s="174">
        <v>131</v>
      </c>
      <c r="K156" s="162">
        <f>IF(J156=0,"",J156*100/J155)</f>
        <v>56.223175965665234</v>
      </c>
      <c r="L156" s="174">
        <v>187</v>
      </c>
      <c r="M156" s="162">
        <f>IF(L156=0,"",L156*100/L155)</f>
        <v>79.574468085106389</v>
      </c>
      <c r="N156" s="174">
        <v>212</v>
      </c>
      <c r="O156" s="163">
        <f>IF(N156=0,"",N156*100/N155)</f>
        <v>77.372262773722625</v>
      </c>
      <c r="P156" s="114"/>
      <c r="Q156" s="115"/>
      <c r="R156" s="115"/>
      <c r="S156" s="115"/>
      <c r="T156" s="115"/>
      <c r="U156" s="115"/>
      <c r="V156" s="115"/>
      <c r="W156" s="115"/>
      <c r="X156" s="115"/>
      <c r="Y156" s="115"/>
    </row>
    <row r="157" spans="1:25" ht="38.25">
      <c r="A157" s="142" t="s">
        <v>219</v>
      </c>
      <c r="B157" s="167">
        <v>43</v>
      </c>
      <c r="C157" s="162">
        <f>IF(B157=0,"",B157*100/B155)</f>
        <v>25.595238095238095</v>
      </c>
      <c r="D157" s="174">
        <v>30</v>
      </c>
      <c r="E157" s="162">
        <f>IF(D157=0,"",D157*100/D155)</f>
        <v>16.042780748663102</v>
      </c>
      <c r="F157" s="174">
        <v>45</v>
      </c>
      <c r="G157" s="162">
        <f>IF(F157=0,"",F157*100/F155)</f>
        <v>21.844660194174757</v>
      </c>
      <c r="H157" s="174">
        <v>74</v>
      </c>
      <c r="I157" s="162">
        <f>IF(H157=0,"",H157*100/H155)</f>
        <v>21.574344023323615</v>
      </c>
      <c r="J157" s="174">
        <v>48</v>
      </c>
      <c r="K157" s="162">
        <f>IF(J157=0,"",J157*100/J155)</f>
        <v>20.600858369098713</v>
      </c>
      <c r="L157" s="174">
        <v>48</v>
      </c>
      <c r="M157" s="162">
        <f>IF(L157=0,"",L157*100/L155)</f>
        <v>20.425531914893618</v>
      </c>
      <c r="N157" s="174">
        <v>61</v>
      </c>
      <c r="O157" s="163">
        <f>IF(N157=0,"",N157*100/N155)</f>
        <v>22.262773722627738</v>
      </c>
      <c r="P157" s="114"/>
      <c r="Q157" s="115"/>
      <c r="R157" s="115"/>
      <c r="S157" s="115"/>
      <c r="T157" s="115"/>
      <c r="U157" s="115"/>
      <c r="V157" s="115"/>
      <c r="W157" s="115"/>
      <c r="X157" s="115"/>
      <c r="Y157" s="115"/>
    </row>
    <row r="158" spans="1:25" ht="25.5">
      <c r="A158" s="26" t="s">
        <v>160</v>
      </c>
      <c r="B158" s="167"/>
      <c r="C158" s="162" t="str">
        <f>IF(B158=0,"",B158*100/B10)</f>
        <v/>
      </c>
      <c r="D158" s="174"/>
      <c r="E158" s="162" t="str">
        <f>IF(D158=0,"",D158*100/C10)</f>
        <v/>
      </c>
      <c r="F158" s="174"/>
      <c r="G158" s="162" t="str">
        <f>IF(F158=0,"",F158*100/D10)</f>
        <v/>
      </c>
      <c r="H158" s="174"/>
      <c r="I158" s="162" t="str">
        <f>IF(H158=0,"",H158*100/E10)</f>
        <v/>
      </c>
      <c r="J158" s="174"/>
      <c r="K158" s="162" t="str">
        <f>IF(J158=0,"",J158*100/F10)</f>
        <v/>
      </c>
      <c r="L158" s="174"/>
      <c r="M158" s="162" t="str">
        <f>IF(L158=0,"",L158*100/G10)</f>
        <v/>
      </c>
      <c r="N158" s="174"/>
      <c r="O158" s="163" t="str">
        <f>IF(N158=0,"",N158*100/H10)</f>
        <v/>
      </c>
      <c r="P158" s="114"/>
      <c r="Q158" s="115"/>
      <c r="R158" s="115"/>
      <c r="S158" s="115"/>
      <c r="T158" s="115"/>
      <c r="U158" s="115"/>
      <c r="V158" s="115"/>
      <c r="W158" s="115"/>
      <c r="X158" s="115"/>
      <c r="Y158" s="115"/>
    </row>
    <row r="159" spans="1:25">
      <c r="A159" s="26" t="s">
        <v>152</v>
      </c>
      <c r="B159" s="167"/>
      <c r="C159" s="194"/>
      <c r="D159" s="235"/>
      <c r="E159" s="194"/>
      <c r="F159" s="235"/>
      <c r="G159" s="194"/>
      <c r="H159" s="235"/>
      <c r="I159" s="194"/>
      <c r="J159" s="235"/>
      <c r="K159" s="194"/>
      <c r="L159" s="235"/>
      <c r="M159" s="194"/>
      <c r="N159" s="235"/>
      <c r="O159" s="195"/>
      <c r="P159" s="114"/>
      <c r="Q159" s="115"/>
      <c r="R159" s="115"/>
      <c r="S159" s="115"/>
      <c r="T159" s="115"/>
      <c r="U159" s="115"/>
      <c r="V159" s="115"/>
      <c r="W159" s="115"/>
      <c r="X159" s="115"/>
      <c r="Y159" s="115"/>
    </row>
    <row r="160" spans="1:25" ht="25.5">
      <c r="A160" s="26" t="s">
        <v>159</v>
      </c>
      <c r="B160" s="167"/>
      <c r="C160" s="162" t="str">
        <f>IF(B160=0,"",B160*100/B159)</f>
        <v/>
      </c>
      <c r="D160" s="174"/>
      <c r="E160" s="162" t="str">
        <f>IF(D160=0,"",D160*100/D159)</f>
        <v/>
      </c>
      <c r="F160" s="174"/>
      <c r="G160" s="162" t="str">
        <f>IF(F160=0,"",F160*100/F159)</f>
        <v/>
      </c>
      <c r="H160" s="174"/>
      <c r="I160" s="162" t="str">
        <f>IF(H160=0,"",H160*100/H159)</f>
        <v/>
      </c>
      <c r="J160" s="174"/>
      <c r="K160" s="162" t="str">
        <f>IF(J160=0,"",J160*100/J159)</f>
        <v/>
      </c>
      <c r="L160" s="174"/>
      <c r="M160" s="162" t="str">
        <f>IF(L160=0,"",L160*100/L159)</f>
        <v/>
      </c>
      <c r="N160" s="174"/>
      <c r="O160" s="163" t="str">
        <f>IF(N160=0,"",N160*100/N159)</f>
        <v/>
      </c>
      <c r="P160" s="114"/>
      <c r="Q160" s="115"/>
      <c r="R160" s="115"/>
      <c r="S160" s="115"/>
      <c r="T160" s="115"/>
      <c r="U160" s="115"/>
      <c r="V160" s="115"/>
      <c r="W160" s="115"/>
      <c r="X160" s="115"/>
      <c r="Y160" s="115"/>
    </row>
    <row r="161" spans="1:25" ht="38.25">
      <c r="A161" s="142" t="s">
        <v>201</v>
      </c>
      <c r="B161" s="167"/>
      <c r="C161" s="162" t="str">
        <f>IF(B161=0,"",B161*100/B160)</f>
        <v/>
      </c>
      <c r="D161" s="174"/>
      <c r="E161" s="162" t="str">
        <f>IF(D161=0,"",D161*100/D160)</f>
        <v/>
      </c>
      <c r="F161" s="174"/>
      <c r="G161" s="162" t="str">
        <f>IF(F161=0,"",F161*100/F160)</f>
        <v/>
      </c>
      <c r="H161" s="174"/>
      <c r="I161" s="162" t="str">
        <f>IF(H161=0,"",H161*100/H160)</f>
        <v/>
      </c>
      <c r="J161" s="174"/>
      <c r="K161" s="162" t="str">
        <f>IF(J161=0,"",J161*100/J160)</f>
        <v/>
      </c>
      <c r="L161" s="174"/>
      <c r="M161" s="162" t="str">
        <f>IF(L161=0,"",L161*100/L160)</f>
        <v/>
      </c>
      <c r="N161" s="174"/>
      <c r="O161" s="163" t="str">
        <f>IF(N161=0,"",N161*100/N160)</f>
        <v/>
      </c>
      <c r="P161" s="114"/>
      <c r="Q161" s="115"/>
      <c r="R161" s="115"/>
      <c r="S161" s="115"/>
      <c r="T161" s="115"/>
      <c r="U161" s="115"/>
      <c r="V161" s="115"/>
      <c r="W161" s="115"/>
      <c r="X161" s="115"/>
      <c r="Y161" s="115"/>
    </row>
    <row r="162" spans="1:25" ht="38.25">
      <c r="A162" s="142" t="s">
        <v>200</v>
      </c>
      <c r="B162" s="167"/>
      <c r="C162" s="162" t="str">
        <f>IF(B162=0,"",B162*100/B160)</f>
        <v/>
      </c>
      <c r="D162" s="174"/>
      <c r="E162" s="162" t="str">
        <f>IF(D162=0,"",D162*100/D160)</f>
        <v/>
      </c>
      <c r="F162" s="174"/>
      <c r="G162" s="162" t="str">
        <f>IF(F162=0,"",F162*100/F160)</f>
        <v/>
      </c>
      <c r="H162" s="174"/>
      <c r="I162" s="162" t="str">
        <f>IF(H162=0,"",H162*100/H160)</f>
        <v/>
      </c>
      <c r="J162" s="174"/>
      <c r="K162" s="162" t="str">
        <f>IF(J162=0,"",J162*100/J160)</f>
        <v/>
      </c>
      <c r="L162" s="174"/>
      <c r="M162" s="162" t="str">
        <f>IF(L162=0,"",L162*100/L160)</f>
        <v/>
      </c>
      <c r="N162" s="174"/>
      <c r="O162" s="163" t="str">
        <f>IF(N162=0,"",N162*100/N160)</f>
        <v/>
      </c>
      <c r="P162" s="114"/>
      <c r="Q162" s="115"/>
      <c r="R162" s="115"/>
      <c r="S162" s="115"/>
      <c r="T162" s="115"/>
      <c r="U162" s="115"/>
      <c r="V162" s="115"/>
      <c r="W162" s="115"/>
      <c r="X162" s="115"/>
      <c r="Y162" s="115"/>
    </row>
    <row r="163" spans="1:25" ht="29.25" customHeight="1">
      <c r="A163" s="144" t="s">
        <v>190</v>
      </c>
      <c r="B163" s="167">
        <v>22</v>
      </c>
      <c r="C163" s="162">
        <f>IF(B163=0,"",B163*100/$P$16)</f>
        <v>22.448979591836736</v>
      </c>
      <c r="D163" s="174">
        <v>22</v>
      </c>
      <c r="E163" s="162">
        <f>IF(D163=0,"",D163*100/$Q$16)</f>
        <v>22.448979591836736</v>
      </c>
      <c r="F163" s="174">
        <v>22</v>
      </c>
      <c r="G163" s="162">
        <f>IF(F163=0,"",F163*100/$R$16)</f>
        <v>21.359223300970875</v>
      </c>
      <c r="H163" s="174">
        <v>22</v>
      </c>
      <c r="I163" s="162">
        <f>IF(H163=0,"",H163*100/$S$16)</f>
        <v>19.642857142857142</v>
      </c>
      <c r="J163" s="174">
        <v>9</v>
      </c>
      <c r="K163" s="162">
        <f>IF(J163=0,"",J163*100/$T$16)</f>
        <v>7.8260869565217392</v>
      </c>
      <c r="L163" s="174">
        <v>18</v>
      </c>
      <c r="M163" s="162">
        <f>IF(L163=0,"",L163*100/$U$16)</f>
        <v>15</v>
      </c>
      <c r="N163" s="174">
        <v>21</v>
      </c>
      <c r="O163" s="163">
        <f>IF(N163=0,"",N163*100/$V$16)</f>
        <v>16.8</v>
      </c>
      <c r="P163" s="91"/>
      <c r="Q163" s="92"/>
      <c r="R163" s="92"/>
      <c r="S163" s="92"/>
      <c r="T163" s="92"/>
      <c r="U163" s="92"/>
      <c r="V163" s="92"/>
      <c r="W163" s="92"/>
    </row>
    <row r="164" spans="1:25" ht="29.25" customHeight="1">
      <c r="A164" s="144" t="s">
        <v>191</v>
      </c>
      <c r="B164" s="167">
        <v>5</v>
      </c>
      <c r="C164" s="198">
        <f>IF(B164=0,"",B164*100/$P$16)</f>
        <v>5.1020408163265305</v>
      </c>
      <c r="D164" s="174">
        <v>5</v>
      </c>
      <c r="E164" s="162">
        <f t="shared" ref="E164" si="20">IF(D164=0,"",D164*100/$Q$16)</f>
        <v>5.1020408163265305</v>
      </c>
      <c r="F164" s="174">
        <v>4</v>
      </c>
      <c r="G164" s="162">
        <f t="shared" ref="G164" si="21">IF(F164=0,"",F164*100/$R$16)</f>
        <v>3.883495145631068</v>
      </c>
      <c r="H164" s="174">
        <v>4</v>
      </c>
      <c r="I164" s="162">
        <f t="shared" ref="I164" si="22">IF(H164=0,"",H164*100/$S$16)</f>
        <v>3.5714285714285716</v>
      </c>
      <c r="J164" s="174">
        <v>9</v>
      </c>
      <c r="K164" s="162">
        <f t="shared" ref="K164" si="23">IF(J164=0,"",J164*100/$T$16)</f>
        <v>7.8260869565217392</v>
      </c>
      <c r="L164" s="174">
        <v>18</v>
      </c>
      <c r="M164" s="162">
        <f t="shared" ref="M164" si="24">IF(L164=0,"",L164*100/$U$16)</f>
        <v>15</v>
      </c>
      <c r="N164" s="174">
        <v>21</v>
      </c>
      <c r="O164" s="163">
        <f>IF(N164=0,"",N164*100/$V$16)</f>
        <v>16.8</v>
      </c>
      <c r="P164" s="137"/>
      <c r="Q164" s="92"/>
      <c r="R164" s="92"/>
      <c r="S164" s="92"/>
      <c r="T164" s="92"/>
      <c r="U164" s="92"/>
      <c r="V164" s="92"/>
      <c r="W164" s="92"/>
    </row>
    <row r="165" spans="1:25" ht="25.5">
      <c r="A165" s="144" t="s">
        <v>192</v>
      </c>
      <c r="B165" s="167">
        <v>12</v>
      </c>
      <c r="C165" s="198">
        <f>IF(B165=0,"",B165*100/($B$10+$I$10))</f>
        <v>21.428571428571427</v>
      </c>
      <c r="D165" s="174">
        <v>13</v>
      </c>
      <c r="E165" s="162">
        <f>IF(D165=0,"",D165*100/($C$10+$J$10))</f>
        <v>23.214285714285715</v>
      </c>
      <c r="F165" s="174">
        <v>11</v>
      </c>
      <c r="G165" s="162">
        <f>IF(F165=0,"",F165*100/($D$10+$K$10))</f>
        <v>18.032786885245901</v>
      </c>
      <c r="H165" s="174">
        <v>13</v>
      </c>
      <c r="I165" s="162">
        <f>IF(H165=0,"",H165*100/($E$10+$L$10))</f>
        <v>20.634920634920636</v>
      </c>
      <c r="J165" s="174">
        <v>9</v>
      </c>
      <c r="K165" s="162">
        <f>IF(J165=0,"",J165*100/($F$10+$M$10))</f>
        <v>14.285714285714286</v>
      </c>
      <c r="L165" s="174">
        <v>35</v>
      </c>
      <c r="M165" s="162">
        <f>IF(L165=0,"",L165*100/($G$10+$N$10))</f>
        <v>53.846153846153847</v>
      </c>
      <c r="N165" s="174">
        <v>60</v>
      </c>
      <c r="O165" s="163">
        <f>IF(N165=0,"",N165*100/($H$10+$O$10))</f>
        <v>90.909090909090907</v>
      </c>
    </row>
    <row r="166" spans="1:25" ht="25.5">
      <c r="A166" s="144" t="s">
        <v>193</v>
      </c>
      <c r="B166" s="167">
        <v>12</v>
      </c>
      <c r="C166" s="198">
        <f>IF(B166=0,"",B166*100/($B$10+$I$10))</f>
        <v>21.428571428571427</v>
      </c>
      <c r="D166" s="174">
        <v>14</v>
      </c>
      <c r="E166" s="162">
        <f>IF(D166=0,"",D166*100/($C$10+$J$10))</f>
        <v>25</v>
      </c>
      <c r="F166" s="174">
        <v>14</v>
      </c>
      <c r="G166" s="162">
        <f>IF(F166=0,"",F166*100/($D$10+$K$10))</f>
        <v>22.950819672131146</v>
      </c>
      <c r="H166" s="174">
        <v>17</v>
      </c>
      <c r="I166" s="162">
        <f>IF(H166=0,"",H166*100/($E$10+$L$10))</f>
        <v>26.984126984126984</v>
      </c>
      <c r="J166" s="174">
        <v>9</v>
      </c>
      <c r="K166" s="162">
        <f>IF(J166=0,"",J166*100/($F$10+$M$10))</f>
        <v>14.285714285714286</v>
      </c>
      <c r="L166" s="174">
        <v>35</v>
      </c>
      <c r="M166" s="162">
        <f>IF(L166=0,"",L166*100/($G$10+$N$10))</f>
        <v>53.846153846153847</v>
      </c>
      <c r="N166" s="174">
        <v>60</v>
      </c>
      <c r="O166" s="163">
        <f>IF(N166=0,"",N166*100/($H$10+$O$10))</f>
        <v>90.909090909090907</v>
      </c>
    </row>
    <row r="167" spans="1:25">
      <c r="A167" s="144" t="s">
        <v>221</v>
      </c>
      <c r="B167" s="167">
        <v>14</v>
      </c>
      <c r="C167" s="198">
        <f t="shared" ref="C167:C169" si="25">IF(B167=0,"",B167*100/$P$40)</f>
        <v>10.852713178294573</v>
      </c>
      <c r="D167" s="235">
        <v>19</v>
      </c>
      <c r="E167" s="162">
        <f>IF(D167=0,"",D167*100/$Q$40)</f>
        <v>14.503816793893129</v>
      </c>
      <c r="F167" s="235">
        <v>20</v>
      </c>
      <c r="G167" s="162">
        <f>IF(F167=0,"",F167*100/$R$40)</f>
        <v>13.698630136986301</v>
      </c>
      <c r="H167" s="235">
        <v>23</v>
      </c>
      <c r="I167" s="162">
        <f>IF(H167=0,"",H167*100/$S$40)</f>
        <v>15.753424657534246</v>
      </c>
      <c r="J167" s="235">
        <v>9</v>
      </c>
      <c r="K167" s="162">
        <f>IF(J167=0,"",J167*100/$T$40)</f>
        <v>5.882352941176471</v>
      </c>
      <c r="L167" s="235">
        <v>70</v>
      </c>
      <c r="M167" s="162">
        <f>IF(L167=0,"",L167*100/$U$40)</f>
        <v>37.433155080213901</v>
      </c>
      <c r="N167" s="235">
        <v>82</v>
      </c>
      <c r="O167" s="163">
        <f>IF(N167=0,"",N167*100/$V$40)</f>
        <v>43.386243386243386</v>
      </c>
    </row>
    <row r="168" spans="1:25" ht="30.75" customHeight="1">
      <c r="A168" s="142" t="s">
        <v>194</v>
      </c>
      <c r="B168" s="167">
        <v>56</v>
      </c>
      <c r="C168" s="198">
        <f t="shared" si="25"/>
        <v>43.410852713178294</v>
      </c>
      <c r="D168" s="235">
        <v>60</v>
      </c>
      <c r="E168" s="162">
        <f>IF(D168=0,"",D168*100/$Q$40)</f>
        <v>45.801526717557252</v>
      </c>
      <c r="F168" s="235">
        <v>63</v>
      </c>
      <c r="G168" s="162">
        <f>IF(F168=0,"",F168*100/$R$40)</f>
        <v>43.150684931506852</v>
      </c>
      <c r="H168" s="235">
        <v>71</v>
      </c>
      <c r="I168" s="162">
        <f>IF(H168=0,"",H168*100/$S$40)</f>
        <v>48.630136986301373</v>
      </c>
      <c r="J168" s="235">
        <v>9</v>
      </c>
      <c r="K168" s="162">
        <f>IF(J168=0,"",J168*100/$T$40)</f>
        <v>5.882352941176471</v>
      </c>
      <c r="L168" s="235">
        <v>70</v>
      </c>
      <c r="M168" s="162">
        <f>IF(L168=0,"",L168*100/$U$40)</f>
        <v>37.433155080213901</v>
      </c>
      <c r="N168" s="235">
        <v>82</v>
      </c>
      <c r="O168" s="163">
        <f>IF(N168=0,"",N168*100/$V$40)</f>
        <v>43.386243386243386</v>
      </c>
    </row>
    <row r="169" spans="1:25" ht="38.25">
      <c r="A169" s="142" t="s">
        <v>195</v>
      </c>
      <c r="B169" s="167">
        <v>35</v>
      </c>
      <c r="C169" s="198">
        <f t="shared" si="25"/>
        <v>27.131782945736433</v>
      </c>
      <c r="D169" s="235">
        <v>37</v>
      </c>
      <c r="E169" s="162">
        <f>IF(D169=0,"",D169*100/$Q$40)</f>
        <v>28.244274809160306</v>
      </c>
      <c r="F169" s="235">
        <v>44</v>
      </c>
      <c r="G169" s="162">
        <f>IF(F169=0,"",F169*100/$R$40)</f>
        <v>30.136986301369863</v>
      </c>
      <c r="H169" s="235">
        <v>44</v>
      </c>
      <c r="I169" s="162">
        <f>IF(H169=0,"",H169*100/$S$40)</f>
        <v>30.136986301369863</v>
      </c>
      <c r="J169" s="235">
        <v>54</v>
      </c>
      <c r="K169" s="162">
        <f>IF(J169=0,"",J169*100/$T$40)</f>
        <v>35.294117647058826</v>
      </c>
      <c r="L169" s="235">
        <v>54</v>
      </c>
      <c r="M169" s="162">
        <f>IF(L169=0,"",L169*100/$U$40)</f>
        <v>28.877005347593585</v>
      </c>
      <c r="N169" s="235">
        <v>54</v>
      </c>
      <c r="O169" s="163">
        <f>IF(N169=0,"",N169*100/$V$40)</f>
        <v>28.571428571428573</v>
      </c>
    </row>
    <row r="170" spans="1:25" ht="38.25">
      <c r="A170" s="26" t="s">
        <v>171</v>
      </c>
      <c r="B170" s="167"/>
      <c r="C170" s="162" t="str">
        <f>IF(B170=0,"",B170*100/(B10+I10))</f>
        <v/>
      </c>
      <c r="D170" s="174"/>
      <c r="E170" s="162" t="str">
        <f>IF(D170=0,"",D170*100/(C10+J10))</f>
        <v/>
      </c>
      <c r="F170" s="174"/>
      <c r="G170" s="162" t="str">
        <f>IF(F170=0,"",F170*100/(D10+K10))</f>
        <v/>
      </c>
      <c r="H170" s="174"/>
      <c r="I170" s="162" t="str">
        <f>IF(H170=0,"",H170*100/(E10+L10))</f>
        <v/>
      </c>
      <c r="J170" s="174"/>
      <c r="K170" s="162" t="str">
        <f>IF(J170=0,"",J170*100/(F10+M10))</f>
        <v/>
      </c>
      <c r="L170" s="174"/>
      <c r="M170" s="162" t="str">
        <f>IF(L170=0,"",L170*100/(G10+N10))</f>
        <v/>
      </c>
      <c r="N170" s="174"/>
      <c r="O170" s="163" t="str">
        <f>IF(N170=0,"",N170*100/(H10+O10))</f>
        <v/>
      </c>
      <c r="P170" s="310" t="s">
        <v>253</v>
      </c>
      <c r="Q170" s="311"/>
      <c r="R170" s="311"/>
      <c r="S170" s="311"/>
      <c r="T170" s="311"/>
      <c r="U170" s="311"/>
      <c r="V170" s="311"/>
      <c r="W170" s="311"/>
      <c r="X170" s="311"/>
      <c r="Y170" s="311"/>
    </row>
    <row r="171" spans="1:25" ht="38.25">
      <c r="A171" s="14" t="s">
        <v>172</v>
      </c>
      <c r="B171" s="169"/>
      <c r="C171" s="181" t="str">
        <f>IF(B171=0,"",B171*100/(B10+I10))</f>
        <v/>
      </c>
      <c r="D171" s="209"/>
      <c r="E171" s="181" t="str">
        <f>IF(D171=0,"",D171*100/(C10+J10))</f>
        <v/>
      </c>
      <c r="F171" s="209"/>
      <c r="G171" s="181" t="str">
        <f>IF(F171=0,"",F171*100/(D10+K10))</f>
        <v/>
      </c>
      <c r="H171" s="209"/>
      <c r="I171" s="181" t="str">
        <f>IF(H171=0,"",H171*100/(E10+L10))</f>
        <v/>
      </c>
      <c r="J171" s="209"/>
      <c r="K171" s="181" t="str">
        <f>IF(J171=0,"",J171*100/(F10+M10))</f>
        <v/>
      </c>
      <c r="L171" s="209"/>
      <c r="M171" s="181" t="str">
        <f>IF(L171=0,"",L171*100/(G10+N10))</f>
        <v/>
      </c>
      <c r="N171" s="209"/>
      <c r="O171" s="182" t="str">
        <f>IF(N171=0,"",N171*100/(H10+O10))</f>
        <v/>
      </c>
      <c r="P171" s="310" t="s">
        <v>253</v>
      </c>
      <c r="Q171" s="311"/>
      <c r="R171" s="311"/>
      <c r="S171" s="311"/>
      <c r="T171" s="311"/>
      <c r="U171" s="311"/>
      <c r="V171" s="311"/>
      <c r="W171" s="311"/>
      <c r="X171" s="311"/>
      <c r="Y171" s="311"/>
    </row>
    <row r="172" spans="1:25">
      <c r="A172" s="93"/>
      <c r="B172" s="93"/>
      <c r="C172" s="123"/>
      <c r="D172" s="123"/>
      <c r="E172" s="123"/>
      <c r="F172" s="123"/>
      <c r="G172" s="123"/>
      <c r="H172" s="123"/>
      <c r="I172" s="123"/>
      <c r="J172" s="123"/>
      <c r="K172" s="123"/>
      <c r="L172" s="123"/>
      <c r="M172" s="123"/>
      <c r="N172" s="123"/>
      <c r="O172" s="123"/>
      <c r="P172" s="2"/>
      <c r="Q172" s="2"/>
      <c r="R172" s="2"/>
      <c r="S172" s="2"/>
      <c r="T172" s="2"/>
      <c r="U172" s="2"/>
      <c r="V172" s="2"/>
      <c r="W172" s="2"/>
      <c r="X172" s="2"/>
      <c r="Y172" s="2"/>
    </row>
    <row r="173" spans="1:25">
      <c r="A173" s="291" t="s">
        <v>32</v>
      </c>
      <c r="B173" s="292"/>
      <c r="C173" s="292"/>
      <c r="D173" s="292"/>
      <c r="E173" s="292"/>
      <c r="F173" s="292"/>
      <c r="G173" s="292"/>
      <c r="H173" s="292"/>
      <c r="I173" s="292"/>
      <c r="J173" s="292"/>
      <c r="K173" s="292"/>
      <c r="L173" s="292"/>
      <c r="M173" s="292"/>
      <c r="N173" s="292"/>
      <c r="O173" s="292"/>
      <c r="P173" s="292"/>
      <c r="Q173" s="292"/>
      <c r="R173" s="292"/>
      <c r="S173" s="292"/>
      <c r="T173" s="292"/>
      <c r="U173" s="292"/>
      <c r="V173" s="293"/>
      <c r="W173" s="2"/>
      <c r="X173" s="2"/>
      <c r="Y173" s="2"/>
    </row>
    <row r="174" spans="1:25">
      <c r="A174" s="302" t="s">
        <v>173</v>
      </c>
      <c r="B174" s="291">
        <v>2006</v>
      </c>
      <c r="C174" s="292"/>
      <c r="D174" s="293"/>
      <c r="E174" s="291">
        <v>2007</v>
      </c>
      <c r="F174" s="292"/>
      <c r="G174" s="293"/>
      <c r="H174" s="291">
        <v>2008</v>
      </c>
      <c r="I174" s="292"/>
      <c r="J174" s="293"/>
      <c r="K174" s="291">
        <v>2009</v>
      </c>
      <c r="L174" s="292"/>
      <c r="M174" s="293"/>
      <c r="N174" s="291">
        <v>2010</v>
      </c>
      <c r="O174" s="292"/>
      <c r="P174" s="293"/>
      <c r="Q174" s="291">
        <v>2011</v>
      </c>
      <c r="R174" s="292"/>
      <c r="S174" s="293"/>
      <c r="T174" s="291">
        <v>2012</v>
      </c>
      <c r="U174" s="292"/>
      <c r="V174" s="293"/>
      <c r="W174" s="2"/>
      <c r="X174" s="2"/>
      <c r="Y174" s="2"/>
    </row>
    <row r="175" spans="1:25">
      <c r="A175" s="303"/>
      <c r="B175" s="136" t="s">
        <v>169</v>
      </c>
      <c r="C175" s="289" t="s">
        <v>170</v>
      </c>
      <c r="D175" s="290"/>
      <c r="E175" s="136" t="s">
        <v>169</v>
      </c>
      <c r="F175" s="289" t="s">
        <v>170</v>
      </c>
      <c r="G175" s="290"/>
      <c r="H175" s="136" t="s">
        <v>169</v>
      </c>
      <c r="I175" s="289" t="s">
        <v>170</v>
      </c>
      <c r="J175" s="290"/>
      <c r="K175" s="136" t="s">
        <v>169</v>
      </c>
      <c r="L175" s="289" t="s">
        <v>170</v>
      </c>
      <c r="M175" s="290"/>
      <c r="N175" s="136" t="s">
        <v>169</v>
      </c>
      <c r="O175" s="289" t="s">
        <v>170</v>
      </c>
      <c r="P175" s="290"/>
      <c r="Q175" s="136" t="s">
        <v>169</v>
      </c>
      <c r="R175" s="289" t="s">
        <v>170</v>
      </c>
      <c r="S175" s="290"/>
      <c r="T175" s="136" t="s">
        <v>169</v>
      </c>
      <c r="U175" s="289" t="s">
        <v>170</v>
      </c>
      <c r="V175" s="290"/>
      <c r="W175" s="2"/>
      <c r="X175" s="2"/>
      <c r="Y175" s="2"/>
    </row>
    <row r="176" spans="1:25">
      <c r="A176" s="304"/>
      <c r="B176" s="136" t="s">
        <v>23</v>
      </c>
      <c r="C176" s="136" t="s">
        <v>23</v>
      </c>
      <c r="D176" s="136" t="s">
        <v>3</v>
      </c>
      <c r="E176" s="136" t="s">
        <v>23</v>
      </c>
      <c r="F176" s="136" t="s">
        <v>23</v>
      </c>
      <c r="G176" s="136" t="s">
        <v>3</v>
      </c>
      <c r="H176" s="136" t="s">
        <v>23</v>
      </c>
      <c r="I176" s="136" t="s">
        <v>23</v>
      </c>
      <c r="J176" s="136" t="s">
        <v>3</v>
      </c>
      <c r="K176" s="136" t="s">
        <v>23</v>
      </c>
      <c r="L176" s="136" t="s">
        <v>23</v>
      </c>
      <c r="M176" s="136" t="s">
        <v>3</v>
      </c>
      <c r="N176" s="136" t="s">
        <v>23</v>
      </c>
      <c r="O176" s="136" t="s">
        <v>23</v>
      </c>
      <c r="P176" s="136" t="s">
        <v>3</v>
      </c>
      <c r="Q176" s="136" t="s">
        <v>23</v>
      </c>
      <c r="R176" s="136" t="s">
        <v>23</v>
      </c>
      <c r="S176" s="136" t="s">
        <v>3</v>
      </c>
      <c r="T176" s="136" t="s">
        <v>23</v>
      </c>
      <c r="U176" s="136" t="s">
        <v>23</v>
      </c>
      <c r="V176" s="136" t="s">
        <v>3</v>
      </c>
      <c r="W176" s="2"/>
      <c r="X176" s="2"/>
      <c r="Y176" s="2"/>
    </row>
    <row r="177" spans="1:26" ht="25.5">
      <c r="A177" s="153" t="s">
        <v>202</v>
      </c>
      <c r="B177" s="166">
        <v>0</v>
      </c>
      <c r="C177" s="173">
        <v>0</v>
      </c>
      <c r="D177" s="191" t="str">
        <f t="shared" ref="D177:D187" si="26">IF(C177=0,"",C177*100/B177)</f>
        <v/>
      </c>
      <c r="E177" s="192">
        <v>55</v>
      </c>
      <c r="F177" s="173">
        <v>30</v>
      </c>
      <c r="G177" s="191">
        <f t="shared" ref="G177:G187" si="27">IF(F177=0,"",F177*100/E177)</f>
        <v>54.545454545454547</v>
      </c>
      <c r="H177" s="192">
        <v>77</v>
      </c>
      <c r="I177" s="173">
        <v>45</v>
      </c>
      <c r="J177" s="191">
        <f t="shared" ref="J177:J187" si="28">IF(I177=0,"",I177*100/H177)</f>
        <v>58.441558441558442</v>
      </c>
      <c r="K177" s="192">
        <v>77</v>
      </c>
      <c r="L177" s="173">
        <v>42</v>
      </c>
      <c r="M177" s="191">
        <f t="shared" ref="M177:M187" si="29">IF(L177=0,"",L177*100/K177)</f>
        <v>54.545454545454547</v>
      </c>
      <c r="N177" s="192">
        <v>82</v>
      </c>
      <c r="O177" s="173">
        <v>46</v>
      </c>
      <c r="P177" s="191">
        <f t="shared" ref="P177:P187" si="30">IF(O177=0,"",O177*100/N177)</f>
        <v>56.097560975609753</v>
      </c>
      <c r="Q177" s="192">
        <v>86</v>
      </c>
      <c r="R177" s="173">
        <v>50</v>
      </c>
      <c r="S177" s="191">
        <f t="shared" ref="S177:S187" si="31">IF(R177=0,"",R177*100/Q177)</f>
        <v>58.139534883720927</v>
      </c>
      <c r="T177" s="192">
        <v>92</v>
      </c>
      <c r="U177" s="173">
        <v>55</v>
      </c>
      <c r="V177" s="193">
        <f t="shared" ref="V177:V187" si="32">IF(U177=0,"",U177*100/T177)</f>
        <v>59.782608695652172</v>
      </c>
      <c r="W177" s="110"/>
      <c r="X177" s="110"/>
      <c r="Y177" s="110"/>
    </row>
    <row r="178" spans="1:26" ht="25.5">
      <c r="A178" s="142" t="s">
        <v>204</v>
      </c>
      <c r="B178" s="162" t="str">
        <f>IF(C177=0,"",C177)</f>
        <v/>
      </c>
      <c r="C178" s="174"/>
      <c r="D178" s="162" t="str">
        <f t="shared" si="26"/>
        <v/>
      </c>
      <c r="E178" s="162">
        <f>IF(F177=0,"",F177)</f>
        <v>30</v>
      </c>
      <c r="F178" s="174"/>
      <c r="G178" s="162" t="str">
        <f t="shared" si="27"/>
        <v/>
      </c>
      <c r="H178" s="162">
        <f>IF(I177=0,"",I177)</f>
        <v>45</v>
      </c>
      <c r="I178" s="174"/>
      <c r="J178" s="162" t="str">
        <f t="shared" si="28"/>
        <v/>
      </c>
      <c r="K178" s="162">
        <f>IF(L177=0,"",L177)</f>
        <v>42</v>
      </c>
      <c r="L178" s="174"/>
      <c r="M178" s="162" t="str">
        <f t="shared" si="29"/>
        <v/>
      </c>
      <c r="N178" s="162">
        <f>IF(O177=0,"",O177)</f>
        <v>46</v>
      </c>
      <c r="O178" s="174"/>
      <c r="P178" s="162" t="str">
        <f t="shared" si="30"/>
        <v/>
      </c>
      <c r="Q178" s="162">
        <f>IF(R177=0,"",R177)</f>
        <v>50</v>
      </c>
      <c r="R178" s="174"/>
      <c r="S178" s="162" t="str">
        <f t="shared" si="31"/>
        <v/>
      </c>
      <c r="T178" s="162">
        <f>IF(U177=0,"",U177)</f>
        <v>55</v>
      </c>
      <c r="U178" s="174"/>
      <c r="V178" s="163" t="str">
        <f t="shared" si="32"/>
        <v/>
      </c>
      <c r="W178" s="110"/>
      <c r="X178" s="110"/>
      <c r="Y178" s="110"/>
    </row>
    <row r="179" spans="1:26" ht="25.5" customHeight="1">
      <c r="A179" s="26" t="s">
        <v>178</v>
      </c>
      <c r="B179" s="168" t="str">
        <f>IF(C177=0,"",C177)</f>
        <v/>
      </c>
      <c r="C179" s="174"/>
      <c r="D179" s="162" t="str">
        <f t="shared" si="26"/>
        <v/>
      </c>
      <c r="E179" s="168">
        <f>IF(F177=0,"",F177)</f>
        <v>30</v>
      </c>
      <c r="F179" s="174"/>
      <c r="G179" s="162" t="str">
        <f t="shared" si="27"/>
        <v/>
      </c>
      <c r="H179" s="168">
        <f>IF(I177=0,"",I177)</f>
        <v>45</v>
      </c>
      <c r="I179" s="174"/>
      <c r="J179" s="162" t="str">
        <f t="shared" si="28"/>
        <v/>
      </c>
      <c r="K179" s="168">
        <f>IF(L177=0,"",L177)</f>
        <v>42</v>
      </c>
      <c r="L179" s="174"/>
      <c r="M179" s="162" t="str">
        <f t="shared" si="29"/>
        <v/>
      </c>
      <c r="N179" s="168">
        <f>IF(O177=0,"",O177)</f>
        <v>46</v>
      </c>
      <c r="O179" s="174"/>
      <c r="P179" s="162" t="str">
        <f t="shared" si="30"/>
        <v/>
      </c>
      <c r="Q179" s="168">
        <f>IF(R177=0,"",R177)</f>
        <v>50</v>
      </c>
      <c r="R179" s="174"/>
      <c r="S179" s="162" t="str">
        <f t="shared" si="31"/>
        <v/>
      </c>
      <c r="T179" s="168">
        <f>IF(U177=0,"",U177)</f>
        <v>55</v>
      </c>
      <c r="U179" s="174"/>
      <c r="V179" s="163" t="str">
        <f t="shared" si="32"/>
        <v/>
      </c>
      <c r="W179" s="110"/>
      <c r="X179" s="110"/>
      <c r="Y179" s="110"/>
      <c r="Z179" s="109"/>
    </row>
    <row r="180" spans="1:26" ht="38.25">
      <c r="A180" s="142" t="s">
        <v>205</v>
      </c>
      <c r="B180" s="168" t="str">
        <f>IF(C179=0,"",C179)</f>
        <v/>
      </c>
      <c r="C180" s="174"/>
      <c r="D180" s="162" t="str">
        <f t="shared" si="26"/>
        <v/>
      </c>
      <c r="E180" s="168" t="str">
        <f>IF(F179=0,"",F179)</f>
        <v/>
      </c>
      <c r="F180" s="174"/>
      <c r="G180" s="162" t="str">
        <f t="shared" si="27"/>
        <v/>
      </c>
      <c r="H180" s="168" t="str">
        <f>IF(I179=0,"",I179)</f>
        <v/>
      </c>
      <c r="I180" s="174"/>
      <c r="J180" s="162" t="str">
        <f t="shared" si="28"/>
        <v/>
      </c>
      <c r="K180" s="168" t="str">
        <f>IF(L179=0,"",L179)</f>
        <v/>
      </c>
      <c r="L180" s="174"/>
      <c r="M180" s="162" t="str">
        <f t="shared" si="29"/>
        <v/>
      </c>
      <c r="N180" s="168" t="str">
        <f>IF(O179=0,"",O179)</f>
        <v/>
      </c>
      <c r="O180" s="174"/>
      <c r="P180" s="162" t="str">
        <f t="shared" si="30"/>
        <v/>
      </c>
      <c r="Q180" s="168" t="str">
        <f>IF(R179=0,"",R179)</f>
        <v/>
      </c>
      <c r="R180" s="174"/>
      <c r="S180" s="162" t="str">
        <f t="shared" si="31"/>
        <v/>
      </c>
      <c r="T180" s="168" t="str">
        <f>IF(U179=0,"",U179)</f>
        <v/>
      </c>
      <c r="U180" s="174"/>
      <c r="V180" s="163" t="str">
        <f t="shared" si="32"/>
        <v/>
      </c>
      <c r="W180" s="110"/>
      <c r="X180" s="110"/>
      <c r="Y180" s="110"/>
    </row>
    <row r="181" spans="1:26" ht="25.5" customHeight="1">
      <c r="A181" s="142" t="s">
        <v>203</v>
      </c>
      <c r="B181" s="167">
        <v>1955</v>
      </c>
      <c r="C181" s="174">
        <v>1050</v>
      </c>
      <c r="D181" s="162">
        <f t="shared" si="26"/>
        <v>53.708439897698213</v>
      </c>
      <c r="E181" s="174">
        <v>2319</v>
      </c>
      <c r="F181" s="174">
        <v>1185</v>
      </c>
      <c r="G181" s="162">
        <f t="shared" si="27"/>
        <v>51.099611901681762</v>
      </c>
      <c r="H181" s="174">
        <v>2271</v>
      </c>
      <c r="I181" s="174">
        <v>1237</v>
      </c>
      <c r="J181" s="162">
        <f t="shared" si="28"/>
        <v>54.46939674152356</v>
      </c>
      <c r="K181" s="174">
        <v>2790</v>
      </c>
      <c r="L181" s="174">
        <v>1438</v>
      </c>
      <c r="M181" s="162">
        <f t="shared" si="29"/>
        <v>51.541218637992834</v>
      </c>
      <c r="N181" s="174">
        <v>3100</v>
      </c>
      <c r="O181" s="174">
        <v>1603</v>
      </c>
      <c r="P181" s="162">
        <f t="shared" si="30"/>
        <v>51.70967741935484</v>
      </c>
      <c r="Q181" s="175">
        <v>3445</v>
      </c>
      <c r="R181" s="174">
        <v>1786</v>
      </c>
      <c r="S181" s="162">
        <f t="shared" si="31"/>
        <v>51.84325108853411</v>
      </c>
      <c r="T181" s="175">
        <v>3829</v>
      </c>
      <c r="U181" s="174">
        <v>1991</v>
      </c>
      <c r="V181" s="163">
        <f t="shared" si="32"/>
        <v>51.997910681640114</v>
      </c>
      <c r="W181" s="110"/>
      <c r="X181" s="110"/>
      <c r="Z181" s="109"/>
    </row>
    <row r="182" spans="1:26" ht="25.5">
      <c r="A182" s="26" t="s">
        <v>176</v>
      </c>
      <c r="B182" s="168">
        <f>IF(C181=0,"",C181)</f>
        <v>1050</v>
      </c>
      <c r="C182" s="174"/>
      <c r="D182" s="162" t="str">
        <f t="shared" si="26"/>
        <v/>
      </c>
      <c r="E182" s="168">
        <f>IF(F181=0,"",F181)</f>
        <v>1185</v>
      </c>
      <c r="F182" s="174"/>
      <c r="G182" s="162" t="str">
        <f t="shared" si="27"/>
        <v/>
      </c>
      <c r="H182" s="168">
        <f>IF(I181=0,"",I181)</f>
        <v>1237</v>
      </c>
      <c r="I182" s="174"/>
      <c r="J182" s="162" t="str">
        <f t="shared" si="28"/>
        <v/>
      </c>
      <c r="K182" s="168">
        <f>IF(L181=0,"",L181)</f>
        <v>1438</v>
      </c>
      <c r="L182" s="174"/>
      <c r="M182" s="162" t="str">
        <f t="shared" si="29"/>
        <v/>
      </c>
      <c r="N182" s="168">
        <f>IF(O181=0,"",O181)</f>
        <v>1603</v>
      </c>
      <c r="O182" s="174"/>
      <c r="P182" s="162" t="str">
        <f t="shared" si="30"/>
        <v/>
      </c>
      <c r="Q182" s="168">
        <f>IF(R181=0,"",R181)</f>
        <v>1786</v>
      </c>
      <c r="R182" s="174"/>
      <c r="S182" s="162" t="str">
        <f t="shared" si="31"/>
        <v/>
      </c>
      <c r="T182" s="168">
        <f>IF(U181=0,"",U181)</f>
        <v>1991</v>
      </c>
      <c r="U182" s="174"/>
      <c r="V182" s="163" t="str">
        <f t="shared" si="32"/>
        <v/>
      </c>
      <c r="W182" s="110"/>
      <c r="X182" s="110"/>
      <c r="Y182" s="110"/>
    </row>
    <row r="183" spans="1:26" ht="27" customHeight="1">
      <c r="A183" s="26" t="s">
        <v>130</v>
      </c>
      <c r="B183" s="168">
        <f>IF(C181=0,"",C181)</f>
        <v>1050</v>
      </c>
      <c r="C183" s="174">
        <v>375</v>
      </c>
      <c r="D183" s="162">
        <f t="shared" si="26"/>
        <v>35.714285714285715</v>
      </c>
      <c r="E183" s="168">
        <f>IF(F181=0,"",F181)</f>
        <v>1185</v>
      </c>
      <c r="F183" s="174">
        <v>471</v>
      </c>
      <c r="G183" s="162">
        <f t="shared" si="27"/>
        <v>39.746835443037973</v>
      </c>
      <c r="H183" s="168">
        <f>IF(I181=0,"",I181)</f>
        <v>1237</v>
      </c>
      <c r="I183" s="174">
        <v>411</v>
      </c>
      <c r="J183" s="162">
        <f t="shared" si="28"/>
        <v>33.225545675020207</v>
      </c>
      <c r="K183" s="168">
        <f>IF(L181=0,"",L181)</f>
        <v>1438</v>
      </c>
      <c r="L183" s="174">
        <v>319</v>
      </c>
      <c r="M183" s="162">
        <f t="shared" si="29"/>
        <v>22.183588317107095</v>
      </c>
      <c r="N183" s="168">
        <f>IF(O181=0,"",O181)</f>
        <v>1603</v>
      </c>
      <c r="O183" s="174">
        <v>579</v>
      </c>
      <c r="P183" s="162">
        <f t="shared" si="30"/>
        <v>36.119775421085464</v>
      </c>
      <c r="Q183" s="168">
        <f>IF(R181=0,"",R181)</f>
        <v>1786</v>
      </c>
      <c r="R183" s="174">
        <v>816</v>
      </c>
      <c r="S183" s="162">
        <f t="shared" si="31"/>
        <v>45.688689809630461</v>
      </c>
      <c r="T183" s="168">
        <f>IF(U181=0,"",U181)</f>
        <v>1991</v>
      </c>
      <c r="U183" s="174">
        <v>1150</v>
      </c>
      <c r="V183" s="163">
        <f t="shared" si="32"/>
        <v>57.759919638372679</v>
      </c>
      <c r="W183" s="110"/>
      <c r="X183" s="110"/>
      <c r="Y183" s="110"/>
    </row>
    <row r="184" spans="1:26" ht="38.25">
      <c r="A184" s="26" t="s">
        <v>177</v>
      </c>
      <c r="B184" s="168">
        <f>IF(C183=0,"",C183)</f>
        <v>375</v>
      </c>
      <c r="C184" s="174"/>
      <c r="D184" s="162" t="str">
        <f t="shared" si="26"/>
        <v/>
      </c>
      <c r="E184" s="168">
        <f>IF(F183=0,"",F183)</f>
        <v>471</v>
      </c>
      <c r="F184" s="174"/>
      <c r="G184" s="162" t="str">
        <f t="shared" si="27"/>
        <v/>
      </c>
      <c r="H184" s="168">
        <f>IF(I183=0,"",I183)</f>
        <v>411</v>
      </c>
      <c r="I184" s="174"/>
      <c r="J184" s="162" t="str">
        <f t="shared" si="28"/>
        <v/>
      </c>
      <c r="K184" s="168">
        <f>IF(L183=0,"",L183)</f>
        <v>319</v>
      </c>
      <c r="L184" s="174"/>
      <c r="M184" s="162" t="str">
        <f t="shared" si="29"/>
        <v/>
      </c>
      <c r="N184" s="168">
        <f>IF(O183=0,"",O183)</f>
        <v>579</v>
      </c>
      <c r="O184" s="174"/>
      <c r="P184" s="162" t="str">
        <f t="shared" si="30"/>
        <v/>
      </c>
      <c r="Q184" s="168">
        <f>IF(R183=0,"",R183)</f>
        <v>816</v>
      </c>
      <c r="R184" s="174"/>
      <c r="S184" s="162" t="str">
        <f t="shared" si="31"/>
        <v/>
      </c>
      <c r="T184" s="168">
        <f>IF(U183=0,"",U183)</f>
        <v>1150</v>
      </c>
      <c r="U184" s="174"/>
      <c r="V184" s="163" t="str">
        <f t="shared" si="32"/>
        <v/>
      </c>
      <c r="W184" s="110"/>
      <c r="X184" s="110"/>
      <c r="Y184" s="110"/>
    </row>
    <row r="185" spans="1:26">
      <c r="A185" s="26" t="s">
        <v>255</v>
      </c>
      <c r="B185" s="167"/>
      <c r="C185" s="174"/>
      <c r="D185" s="162" t="str">
        <f t="shared" si="26"/>
        <v/>
      </c>
      <c r="E185" s="175"/>
      <c r="F185" s="174"/>
      <c r="G185" s="162" t="str">
        <f t="shared" si="27"/>
        <v/>
      </c>
      <c r="H185" s="175"/>
      <c r="I185" s="174"/>
      <c r="J185" s="162" t="str">
        <f t="shared" si="28"/>
        <v/>
      </c>
      <c r="K185" s="175"/>
      <c r="L185" s="174"/>
      <c r="M185" s="162" t="str">
        <f t="shared" si="29"/>
        <v/>
      </c>
      <c r="N185" s="175"/>
      <c r="O185" s="174"/>
      <c r="P185" s="162" t="str">
        <f t="shared" si="30"/>
        <v/>
      </c>
      <c r="Q185" s="175"/>
      <c r="R185" s="174"/>
      <c r="S185" s="162" t="str">
        <f t="shared" si="31"/>
        <v/>
      </c>
      <c r="T185" s="175"/>
      <c r="U185" s="174"/>
      <c r="V185" s="163" t="str">
        <f t="shared" si="32"/>
        <v/>
      </c>
      <c r="W185" s="110"/>
    </row>
    <row r="186" spans="1:26" ht="38.25">
      <c r="A186" s="26" t="s">
        <v>257</v>
      </c>
      <c r="B186" s="167"/>
      <c r="C186" s="174"/>
      <c r="D186" s="162" t="str">
        <f t="shared" si="26"/>
        <v/>
      </c>
      <c r="E186" s="175"/>
      <c r="F186" s="174"/>
      <c r="G186" s="162" t="str">
        <f t="shared" si="27"/>
        <v/>
      </c>
      <c r="H186" s="175"/>
      <c r="I186" s="174"/>
      <c r="J186" s="162" t="str">
        <f t="shared" si="28"/>
        <v/>
      </c>
      <c r="K186" s="175"/>
      <c r="L186" s="174"/>
      <c r="M186" s="162" t="str">
        <f t="shared" si="29"/>
        <v/>
      </c>
      <c r="N186" s="175"/>
      <c r="O186" s="174"/>
      <c r="P186" s="162" t="str">
        <f t="shared" si="30"/>
        <v/>
      </c>
      <c r="Q186" s="175"/>
      <c r="R186" s="174"/>
      <c r="S186" s="162" t="str">
        <f t="shared" si="31"/>
        <v/>
      </c>
      <c r="T186" s="175"/>
      <c r="U186" s="174"/>
      <c r="V186" s="163" t="str">
        <f t="shared" si="32"/>
        <v/>
      </c>
      <c r="W186" s="240"/>
    </row>
    <row r="187" spans="1:26" ht="25.5">
      <c r="A187" s="14" t="s">
        <v>256</v>
      </c>
      <c r="B187" s="169"/>
      <c r="C187" s="209"/>
      <c r="D187" s="181" t="str">
        <f t="shared" si="26"/>
        <v/>
      </c>
      <c r="E187" s="196"/>
      <c r="F187" s="209"/>
      <c r="G187" s="181" t="str">
        <f t="shared" si="27"/>
        <v/>
      </c>
      <c r="H187" s="196"/>
      <c r="I187" s="209"/>
      <c r="J187" s="181" t="str">
        <f t="shared" si="28"/>
        <v/>
      </c>
      <c r="K187" s="196"/>
      <c r="L187" s="209"/>
      <c r="M187" s="181" t="str">
        <f t="shared" si="29"/>
        <v/>
      </c>
      <c r="N187" s="196"/>
      <c r="O187" s="209"/>
      <c r="P187" s="181" t="str">
        <f t="shared" si="30"/>
        <v/>
      </c>
      <c r="Q187" s="196"/>
      <c r="R187" s="209"/>
      <c r="S187" s="181" t="str">
        <f t="shared" si="31"/>
        <v/>
      </c>
      <c r="T187" s="196"/>
      <c r="U187" s="209"/>
      <c r="V187" s="182" t="str">
        <f t="shared" si="32"/>
        <v/>
      </c>
      <c r="W187" s="240"/>
    </row>
    <row r="188" spans="1:26" ht="26.25" customHeight="1">
      <c r="A188" s="297" t="s">
        <v>258</v>
      </c>
      <c r="B188" s="297"/>
      <c r="C188" s="297"/>
      <c r="D188" s="297"/>
      <c r="E188" s="297"/>
      <c r="F188" s="297"/>
      <c r="G188" s="297"/>
      <c r="H188" s="297"/>
      <c r="I188" s="297"/>
      <c r="J188" s="297"/>
      <c r="K188" s="297"/>
      <c r="L188" s="297"/>
      <c r="M188" s="297"/>
      <c r="N188" s="297"/>
      <c r="O188" s="297"/>
      <c r="P188" s="297"/>
      <c r="Q188" s="297"/>
      <c r="R188" s="297"/>
      <c r="S188" s="297"/>
      <c r="T188" s="297"/>
      <c r="U188" s="297"/>
      <c r="V188" s="297"/>
      <c r="W188" s="297"/>
      <c r="X188" s="297"/>
      <c r="Y188" s="297"/>
    </row>
    <row r="189" spans="1:26" ht="26.25" customHeight="1">
      <c r="A189" s="305" t="s">
        <v>154</v>
      </c>
      <c r="B189" s="305"/>
      <c r="C189" s="305"/>
      <c r="D189" s="305"/>
      <c r="E189" s="305"/>
      <c r="F189" s="305"/>
      <c r="G189" s="305"/>
      <c r="H189" s="305"/>
      <c r="I189" s="305"/>
      <c r="J189" s="305"/>
      <c r="K189" s="305"/>
      <c r="L189" s="305"/>
      <c r="M189" s="305"/>
      <c r="N189" s="305"/>
      <c r="O189" s="305"/>
      <c r="P189" s="305"/>
      <c r="Q189" s="305"/>
      <c r="R189" s="305"/>
      <c r="S189" s="305"/>
      <c r="T189" s="305"/>
      <c r="U189" s="305"/>
      <c r="V189" s="305"/>
      <c r="W189" s="305"/>
      <c r="X189" s="305"/>
      <c r="Y189" s="305"/>
    </row>
    <row r="190" spans="1:26">
      <c r="A190" s="255" t="s">
        <v>174</v>
      </c>
      <c r="B190" s="255"/>
      <c r="C190" s="255"/>
      <c r="D190" s="255"/>
      <c r="E190" s="255"/>
      <c r="F190" s="255"/>
      <c r="G190" s="255"/>
      <c r="H190" s="255"/>
      <c r="I190" s="255"/>
      <c r="J190" s="255"/>
      <c r="K190" s="255"/>
      <c r="L190" s="255"/>
      <c r="M190" s="255"/>
      <c r="N190" s="255"/>
      <c r="O190" s="255"/>
      <c r="P190" s="255"/>
      <c r="Q190" s="255"/>
      <c r="R190" s="255"/>
      <c r="S190" s="255"/>
      <c r="T190" s="255"/>
      <c r="U190" s="255"/>
      <c r="V190" s="255"/>
      <c r="W190" s="255"/>
      <c r="X190" s="255"/>
      <c r="Y190" s="255"/>
    </row>
    <row r="191" spans="1:26">
      <c r="A191" s="301" t="s">
        <v>175</v>
      </c>
      <c r="B191" s="301"/>
      <c r="C191" s="301"/>
      <c r="D191" s="301"/>
      <c r="E191" s="301"/>
      <c r="F191" s="301"/>
      <c r="G191" s="301"/>
      <c r="H191" s="301"/>
      <c r="I191" s="301"/>
      <c r="J191" s="301"/>
      <c r="K191" s="301"/>
      <c r="L191" s="301"/>
      <c r="M191" s="301"/>
      <c r="N191" s="301"/>
      <c r="O191" s="301"/>
      <c r="P191" s="301"/>
      <c r="Q191" s="301"/>
      <c r="R191" s="301"/>
      <c r="S191" s="301"/>
      <c r="T191" s="301"/>
      <c r="U191" s="301"/>
      <c r="V191" s="301"/>
      <c r="W191" s="301"/>
      <c r="X191" s="301"/>
      <c r="Y191" s="301"/>
    </row>
    <row r="192" spans="1:26">
      <c r="A192" s="2"/>
      <c r="B192" s="2"/>
      <c r="C192" s="2"/>
      <c r="D192" s="2"/>
      <c r="E192" s="2"/>
      <c r="F192" s="2"/>
      <c r="G192" s="2"/>
      <c r="H192" s="2"/>
      <c r="I192" s="2"/>
      <c r="J192" s="2"/>
      <c r="K192" s="2"/>
    </row>
    <row r="193" spans="1:16">
      <c r="A193" s="264" t="s">
        <v>9</v>
      </c>
      <c r="B193" s="265"/>
      <c r="C193" s="265"/>
      <c r="D193" s="265"/>
      <c r="E193" s="265"/>
      <c r="F193" s="265"/>
      <c r="G193" s="265"/>
      <c r="H193" s="265"/>
      <c r="I193" s="265"/>
      <c r="J193" s="265"/>
      <c r="K193" s="265"/>
      <c r="L193" s="265"/>
      <c r="M193" s="265"/>
      <c r="N193" s="265"/>
      <c r="O193" s="266"/>
    </row>
    <row r="194" spans="1:16">
      <c r="A194" s="259" t="s">
        <v>2</v>
      </c>
      <c r="B194" s="262">
        <v>2006</v>
      </c>
      <c r="C194" s="263"/>
      <c r="D194" s="262">
        <v>2007</v>
      </c>
      <c r="E194" s="263"/>
      <c r="F194" s="262">
        <v>2008</v>
      </c>
      <c r="G194" s="263"/>
      <c r="H194" s="262">
        <v>2009</v>
      </c>
      <c r="I194" s="263"/>
      <c r="J194" s="262">
        <v>2010</v>
      </c>
      <c r="K194" s="263"/>
      <c r="L194" s="262">
        <v>2011</v>
      </c>
      <c r="M194" s="263"/>
      <c r="N194" s="262">
        <v>2012</v>
      </c>
      <c r="O194" s="263"/>
    </row>
    <row r="195" spans="1:16" ht="13.5">
      <c r="A195" s="260"/>
      <c r="B195" s="61" t="s">
        <v>72</v>
      </c>
      <c r="C195" s="61" t="s">
        <v>3</v>
      </c>
      <c r="D195" s="61" t="s">
        <v>72</v>
      </c>
      <c r="E195" s="61" t="s">
        <v>3</v>
      </c>
      <c r="F195" s="61" t="s">
        <v>72</v>
      </c>
      <c r="G195" s="61" t="s">
        <v>3</v>
      </c>
      <c r="H195" s="61" t="s">
        <v>72</v>
      </c>
      <c r="I195" s="61" t="s">
        <v>3</v>
      </c>
      <c r="J195" s="61" t="s">
        <v>72</v>
      </c>
      <c r="K195" s="61" t="s">
        <v>3</v>
      </c>
      <c r="L195" s="61" t="s">
        <v>72</v>
      </c>
      <c r="M195" s="61" t="s">
        <v>3</v>
      </c>
      <c r="N195" s="61" t="s">
        <v>72</v>
      </c>
      <c r="O195" s="61" t="s">
        <v>3</v>
      </c>
    </row>
    <row r="196" spans="1:16">
      <c r="A196" s="10" t="s">
        <v>11</v>
      </c>
      <c r="B196" s="261">
        <v>218</v>
      </c>
      <c r="C196" s="261"/>
      <c r="D196" s="261">
        <v>222</v>
      </c>
      <c r="E196" s="261"/>
      <c r="F196" s="261">
        <v>222</v>
      </c>
      <c r="G196" s="261"/>
      <c r="H196" s="261">
        <v>218</v>
      </c>
      <c r="I196" s="261"/>
      <c r="J196" s="261">
        <v>210</v>
      </c>
      <c r="K196" s="261"/>
      <c r="L196" s="261">
        <v>181</v>
      </c>
      <c r="M196" s="261"/>
      <c r="N196" s="261">
        <v>179</v>
      </c>
      <c r="O196" s="294"/>
    </row>
    <row r="197" spans="1:16" ht="26.25" customHeight="1">
      <c r="A197" s="26" t="s">
        <v>12</v>
      </c>
      <c r="B197" s="179">
        <v>14</v>
      </c>
      <c r="C197" s="162">
        <f>IF(B197=0,"",B197*100/(B197+B198+B199))</f>
        <v>13.461538461538462</v>
      </c>
      <c r="D197" s="179">
        <v>17</v>
      </c>
      <c r="E197" s="162">
        <f>IF(D197=0,"",D197*100/(D197+D198+D199))</f>
        <v>15.88785046728972</v>
      </c>
      <c r="F197" s="179">
        <v>18</v>
      </c>
      <c r="G197" s="162">
        <f>IF(F197=0,"",F197*100/(F197+F198+F199))</f>
        <v>16.822429906542055</v>
      </c>
      <c r="H197" s="179">
        <v>18</v>
      </c>
      <c r="I197" s="162">
        <f>IF(H197=0,"",H197*100/(H197+H198+H199))</f>
        <v>16.363636363636363</v>
      </c>
      <c r="J197" s="179">
        <v>20</v>
      </c>
      <c r="K197" s="162">
        <f>IF(J197=0,"",J197*100/(J197+J198+J199))</f>
        <v>18.691588785046729</v>
      </c>
      <c r="L197" s="179">
        <v>20</v>
      </c>
      <c r="M197" s="162">
        <f>IF(L197=0,"",L197*100/(L197+L198+L199))</f>
        <v>18.518518518518519</v>
      </c>
      <c r="N197" s="179">
        <v>22</v>
      </c>
      <c r="O197" s="163">
        <f>IF(N197=0,"",N197*100/(N197+N198+N199))</f>
        <v>19.130434782608695</v>
      </c>
    </row>
    <row r="198" spans="1:16" ht="25.5">
      <c r="A198" s="26" t="s">
        <v>13</v>
      </c>
      <c r="B198" s="179">
        <v>19</v>
      </c>
      <c r="C198" s="162">
        <f>IF(D198=0,"",B198*100/(B197+B198+B199))</f>
        <v>18.26923076923077</v>
      </c>
      <c r="D198" s="179">
        <v>19</v>
      </c>
      <c r="E198" s="162">
        <f>IF(D198=0,"",D198*100/(D197+D198+D199))</f>
        <v>17.757009345794394</v>
      </c>
      <c r="F198" s="179">
        <v>19</v>
      </c>
      <c r="G198" s="162">
        <f>IF(F198=0,"",F198*100/(F197+F198+F199))</f>
        <v>17.757009345794394</v>
      </c>
      <c r="H198" s="179">
        <v>19</v>
      </c>
      <c r="I198" s="162">
        <f>IF(H198=0,"",H198*100/(H197+H198+H199))</f>
        <v>17.272727272727273</v>
      </c>
      <c r="J198" s="179">
        <v>16</v>
      </c>
      <c r="K198" s="162">
        <f>IF(J198=0,"",J198*100/(J197+J198+J199))</f>
        <v>14.953271028037383</v>
      </c>
      <c r="L198" s="179">
        <v>18</v>
      </c>
      <c r="M198" s="162">
        <f>IF(L198=0,"",L198*100/(L197+L198+L199))</f>
        <v>16.666666666666668</v>
      </c>
      <c r="N198" s="179">
        <v>23</v>
      </c>
      <c r="O198" s="163">
        <f>IF(N198=0,"",N198*100/(N197+N198+N199))</f>
        <v>20</v>
      </c>
    </row>
    <row r="199" spans="1:16" ht="27.75" customHeight="1">
      <c r="A199" s="14" t="s">
        <v>14</v>
      </c>
      <c r="B199" s="164">
        <v>71</v>
      </c>
      <c r="C199" s="181">
        <f>IF(B199=0,"",B199*100/(B197+B198+B199))</f>
        <v>68.269230769230774</v>
      </c>
      <c r="D199" s="164">
        <v>71</v>
      </c>
      <c r="E199" s="181">
        <f>IF(D199=0,"",D199*100/(D197+D198+D199))</f>
        <v>66.355140186915889</v>
      </c>
      <c r="F199" s="164">
        <v>70</v>
      </c>
      <c r="G199" s="181">
        <f>IF(F199=0,"",F199*100/(F197+F198+F199))</f>
        <v>65.420560747663558</v>
      </c>
      <c r="H199" s="164">
        <v>73</v>
      </c>
      <c r="I199" s="181">
        <f>IF(H199=0,"",H199*100/(H197+H198+H199))</f>
        <v>66.36363636363636</v>
      </c>
      <c r="J199" s="164">
        <v>71</v>
      </c>
      <c r="K199" s="181">
        <f>IF(J199=0,"",J199*100/(J197+J198+J199))</f>
        <v>66.355140186915889</v>
      </c>
      <c r="L199" s="164">
        <v>70</v>
      </c>
      <c r="M199" s="181">
        <f>IF(L199=0,"",L199*100/(L197+L198+L199))</f>
        <v>64.81481481481481</v>
      </c>
      <c r="N199" s="164">
        <v>70</v>
      </c>
      <c r="O199" s="182">
        <f>IF(N199=0,"",N199*100/(N197+N198+N199))</f>
        <v>60.869565217391305</v>
      </c>
    </row>
    <row r="200" spans="1:16">
      <c r="A200" s="93"/>
      <c r="B200" s="122"/>
      <c r="C200" s="123"/>
      <c r="D200" s="122"/>
      <c r="E200" s="123"/>
      <c r="F200" s="122"/>
      <c r="G200" s="123"/>
      <c r="H200" s="122"/>
      <c r="I200" s="123"/>
      <c r="J200" s="122"/>
      <c r="K200" s="123"/>
      <c r="L200" s="122"/>
      <c r="M200" s="123"/>
      <c r="N200" s="122"/>
      <c r="O200" s="123"/>
    </row>
    <row r="201" spans="1:16" s="4" customFormat="1">
      <c r="A201" s="272"/>
      <c r="B201" s="254">
        <v>2006</v>
      </c>
      <c r="C201" s="254"/>
      <c r="D201" s="254">
        <v>2007</v>
      </c>
      <c r="E201" s="254"/>
      <c r="F201" s="254">
        <v>2008</v>
      </c>
      <c r="G201" s="254"/>
      <c r="H201" s="254">
        <v>2009</v>
      </c>
      <c r="I201" s="254"/>
      <c r="J201" s="254">
        <v>2010</v>
      </c>
      <c r="K201" s="254"/>
      <c r="L201" s="254">
        <v>2011</v>
      </c>
      <c r="M201" s="254"/>
      <c r="N201" s="254">
        <v>2012</v>
      </c>
      <c r="O201" s="254"/>
    </row>
    <row r="202" spans="1:16" s="4" customFormat="1">
      <c r="A202" s="272"/>
      <c r="B202" s="7" t="s">
        <v>28</v>
      </c>
      <c r="C202" s="7" t="s">
        <v>29</v>
      </c>
      <c r="D202" s="7" t="s">
        <v>28</v>
      </c>
      <c r="E202" s="7" t="s">
        <v>29</v>
      </c>
      <c r="F202" s="7" t="s">
        <v>28</v>
      </c>
      <c r="G202" s="7" t="s">
        <v>29</v>
      </c>
      <c r="H202" s="7" t="s">
        <v>28</v>
      </c>
      <c r="I202" s="7" t="s">
        <v>29</v>
      </c>
      <c r="J202" s="7" t="s">
        <v>28</v>
      </c>
      <c r="K202" s="7" t="s">
        <v>29</v>
      </c>
      <c r="L202" s="7" t="s">
        <v>28</v>
      </c>
      <c r="M202" s="7" t="s">
        <v>29</v>
      </c>
      <c r="N202" s="7" t="s">
        <v>28</v>
      </c>
      <c r="O202" s="7" t="s">
        <v>29</v>
      </c>
    </row>
    <row r="203" spans="1:16" s="4" customFormat="1" ht="39.75" customHeight="1">
      <c r="A203" s="124" t="s">
        <v>30</v>
      </c>
      <c r="B203" s="125"/>
      <c r="C203" s="125"/>
      <c r="D203" s="125"/>
      <c r="E203" s="125"/>
      <c r="F203" s="125"/>
      <c r="G203" s="125"/>
      <c r="H203" s="125"/>
      <c r="I203" s="125"/>
      <c r="J203" s="125"/>
      <c r="K203" s="125"/>
      <c r="L203" s="125"/>
      <c r="M203" s="125"/>
      <c r="N203" s="125"/>
      <c r="O203" s="126"/>
      <c r="P203" s="228" t="s">
        <v>228</v>
      </c>
    </row>
    <row r="204" spans="1:16" s="4" customFormat="1">
      <c r="A204" s="47" t="s">
        <v>161</v>
      </c>
    </row>
    <row r="205" spans="1:16">
      <c r="A205" s="93"/>
      <c r="B205" s="122"/>
      <c r="C205" s="123"/>
      <c r="D205" s="122"/>
      <c r="E205" s="123"/>
      <c r="F205" s="122"/>
      <c r="G205" s="123"/>
      <c r="H205" s="122"/>
      <c r="I205" s="123"/>
      <c r="J205" s="122"/>
      <c r="K205" s="123"/>
      <c r="L205" s="122"/>
      <c r="M205" s="123"/>
      <c r="N205" s="122"/>
      <c r="O205" s="123"/>
    </row>
    <row r="206" spans="1:16">
      <c r="A206" s="47" t="s">
        <v>119</v>
      </c>
    </row>
    <row r="207" spans="1:16">
      <c r="A207" s="273" t="s">
        <v>33</v>
      </c>
      <c r="B207" s="274"/>
      <c r="C207" s="274"/>
      <c r="D207" s="274"/>
      <c r="E207" s="274"/>
      <c r="F207" s="274"/>
      <c r="G207" s="274"/>
      <c r="H207" s="274"/>
      <c r="I207" s="274"/>
      <c r="J207" s="274"/>
      <c r="K207" s="274"/>
      <c r="L207" s="274"/>
      <c r="M207" s="274"/>
      <c r="N207" s="274"/>
      <c r="O207" s="275"/>
    </row>
    <row r="208" spans="1:16">
      <c r="A208" s="276" t="s">
        <v>2</v>
      </c>
      <c r="B208" s="138">
        <v>2006</v>
      </c>
      <c r="C208" s="139"/>
      <c r="D208" s="138">
        <v>2007</v>
      </c>
      <c r="E208" s="139"/>
      <c r="F208" s="270">
        <v>2008</v>
      </c>
      <c r="G208" s="271"/>
      <c r="H208" s="270">
        <v>2009</v>
      </c>
      <c r="I208" s="271"/>
      <c r="J208" s="270">
        <v>2010</v>
      </c>
      <c r="K208" s="271"/>
      <c r="L208" s="270">
        <v>2011</v>
      </c>
      <c r="M208" s="271"/>
      <c r="N208" s="270">
        <v>2012</v>
      </c>
      <c r="O208" s="271"/>
    </row>
    <row r="209" spans="1:15" ht="13.5">
      <c r="A209" s="277"/>
      <c r="B209" s="62" t="s">
        <v>8</v>
      </c>
      <c r="C209" s="62" t="s">
        <v>34</v>
      </c>
      <c r="D209" s="62" t="s">
        <v>8</v>
      </c>
      <c r="E209" s="62" t="s">
        <v>34</v>
      </c>
      <c r="F209" s="62" t="s">
        <v>8</v>
      </c>
      <c r="G209" s="62" t="s">
        <v>34</v>
      </c>
      <c r="H209" s="62" t="s">
        <v>8</v>
      </c>
      <c r="I209" s="62" t="s">
        <v>34</v>
      </c>
      <c r="J209" s="62" t="s">
        <v>8</v>
      </c>
      <c r="K209" s="62" t="s">
        <v>34</v>
      </c>
      <c r="L209" s="62" t="s">
        <v>8</v>
      </c>
      <c r="M209" s="62" t="s">
        <v>34</v>
      </c>
      <c r="N209" s="62" t="s">
        <v>8</v>
      </c>
      <c r="O209" s="62" t="s">
        <v>34</v>
      </c>
    </row>
    <row r="210" spans="1:15">
      <c r="A210" s="10" t="s">
        <v>35</v>
      </c>
      <c r="B210" s="57">
        <v>1468</v>
      </c>
      <c r="C210" s="57">
        <v>141</v>
      </c>
      <c r="D210" s="57">
        <v>2030</v>
      </c>
      <c r="E210" s="57">
        <v>141</v>
      </c>
      <c r="F210" s="57">
        <v>2130</v>
      </c>
      <c r="G210" s="57">
        <v>40</v>
      </c>
      <c r="H210" s="57">
        <v>1824</v>
      </c>
      <c r="I210" s="57">
        <v>245</v>
      </c>
      <c r="J210" s="57">
        <v>2090</v>
      </c>
      <c r="K210" s="57">
        <v>260</v>
      </c>
      <c r="L210" s="57">
        <v>2357</v>
      </c>
      <c r="M210" s="57">
        <v>215</v>
      </c>
      <c r="N210" s="57">
        <v>2635</v>
      </c>
      <c r="O210" s="63">
        <v>219</v>
      </c>
    </row>
    <row r="211" spans="1:15">
      <c r="A211" s="26" t="s">
        <v>36</v>
      </c>
      <c r="B211" s="50">
        <v>867</v>
      </c>
      <c r="C211" s="50">
        <v>160</v>
      </c>
      <c r="D211" s="50">
        <v>951</v>
      </c>
      <c r="E211" s="50">
        <v>160</v>
      </c>
      <c r="F211" s="50">
        <v>995</v>
      </c>
      <c r="G211" s="50">
        <v>18</v>
      </c>
      <c r="H211" s="50">
        <v>822</v>
      </c>
      <c r="I211" s="50">
        <v>45</v>
      </c>
      <c r="J211" s="50">
        <v>890</v>
      </c>
      <c r="K211" s="50">
        <v>57</v>
      </c>
      <c r="L211" s="50">
        <v>958</v>
      </c>
      <c r="M211" s="50">
        <v>56</v>
      </c>
      <c r="N211" s="50">
        <v>1012</v>
      </c>
      <c r="O211" s="58">
        <v>59</v>
      </c>
    </row>
    <row r="212" spans="1:15">
      <c r="A212" s="26" t="s">
        <v>37</v>
      </c>
      <c r="B212" s="50">
        <v>449</v>
      </c>
      <c r="C212" s="50">
        <v>71</v>
      </c>
      <c r="D212" s="50">
        <v>449</v>
      </c>
      <c r="E212" s="50">
        <v>71</v>
      </c>
      <c r="F212" s="50">
        <v>451</v>
      </c>
      <c r="G212" s="50">
        <v>61</v>
      </c>
      <c r="H212" s="50">
        <v>566</v>
      </c>
      <c r="I212" s="50">
        <v>73</v>
      </c>
      <c r="J212" s="50">
        <v>609</v>
      </c>
      <c r="K212" s="50">
        <v>58</v>
      </c>
      <c r="L212" s="50">
        <v>657</v>
      </c>
      <c r="M212" s="50">
        <v>56</v>
      </c>
      <c r="N212" s="50">
        <v>712</v>
      </c>
      <c r="O212" s="58">
        <v>56</v>
      </c>
    </row>
    <row r="213" spans="1:15">
      <c r="A213" s="14" t="s">
        <v>75</v>
      </c>
      <c r="B213" s="64">
        <f>SUM(B210:B212)</f>
        <v>2784</v>
      </c>
      <c r="C213" s="64">
        <f t="shared" ref="C213:O213" si="33">SUM(C210:C212)</f>
        <v>372</v>
      </c>
      <c r="D213" s="64">
        <f t="shared" si="33"/>
        <v>3430</v>
      </c>
      <c r="E213" s="64">
        <f t="shared" si="33"/>
        <v>372</v>
      </c>
      <c r="F213" s="64">
        <f t="shared" si="33"/>
        <v>3576</v>
      </c>
      <c r="G213" s="64">
        <f t="shared" si="33"/>
        <v>119</v>
      </c>
      <c r="H213" s="64">
        <f t="shared" si="33"/>
        <v>3212</v>
      </c>
      <c r="I213" s="64">
        <f t="shared" si="33"/>
        <v>363</v>
      </c>
      <c r="J213" s="64">
        <f t="shared" si="33"/>
        <v>3589</v>
      </c>
      <c r="K213" s="64">
        <f t="shared" si="33"/>
        <v>375</v>
      </c>
      <c r="L213" s="64">
        <f t="shared" si="33"/>
        <v>3972</v>
      </c>
      <c r="M213" s="64">
        <f t="shared" si="33"/>
        <v>327</v>
      </c>
      <c r="N213" s="64">
        <f t="shared" si="33"/>
        <v>4359</v>
      </c>
      <c r="O213" s="64">
        <f t="shared" si="33"/>
        <v>334</v>
      </c>
    </row>
    <row r="214" spans="1:15">
      <c r="A214" s="47" t="s">
        <v>123</v>
      </c>
    </row>
    <row r="215" spans="1:15">
      <c r="A215" s="47"/>
    </row>
    <row r="216" spans="1:15">
      <c r="A216" s="362" t="s">
        <v>2</v>
      </c>
      <c r="B216" s="363">
        <v>2009</v>
      </c>
      <c r="C216" s="363"/>
      <c r="D216" s="363">
        <v>2010</v>
      </c>
      <c r="E216" s="363"/>
      <c r="F216" s="363">
        <v>2011</v>
      </c>
      <c r="G216" s="363"/>
      <c r="H216" s="363">
        <v>2012</v>
      </c>
      <c r="I216" s="363"/>
    </row>
    <row r="217" spans="1:15" ht="13.5">
      <c r="A217" s="362"/>
      <c r="B217" s="154" t="s">
        <v>207</v>
      </c>
      <c r="C217" s="154" t="s">
        <v>3</v>
      </c>
      <c r="D217" s="154" t="s">
        <v>207</v>
      </c>
      <c r="E217" s="154" t="s">
        <v>3</v>
      </c>
      <c r="F217" s="154" t="s">
        <v>207</v>
      </c>
      <c r="G217" s="154" t="s">
        <v>3</v>
      </c>
      <c r="H217" s="154" t="s">
        <v>207</v>
      </c>
      <c r="I217" s="154" t="s">
        <v>3</v>
      </c>
    </row>
    <row r="218" spans="1:15">
      <c r="A218" s="155" t="s">
        <v>206</v>
      </c>
      <c r="B218" s="225">
        <f>+S41/H210</f>
        <v>8.7039473684210531</v>
      </c>
      <c r="C218" s="222">
        <f>+B218*100/15876</f>
        <v>5.4824561403508776E-2</v>
      </c>
      <c r="D218" s="225">
        <f>+U41/J210</f>
        <v>9.3368421052631572</v>
      </c>
      <c r="E218" s="222">
        <f>+D218*100/17046</f>
        <v>5.4774387570474932E-2</v>
      </c>
      <c r="F218" s="225">
        <f>+U41/L210</f>
        <v>8.2791684344505736</v>
      </c>
      <c r="G218" s="222">
        <f>+F218*100/19514</f>
        <v>4.2426813746287657E-2</v>
      </c>
      <c r="H218" s="225">
        <f>+V41/N210</f>
        <v>8.3491461100569264</v>
      </c>
      <c r="I218" s="242">
        <f>+H218*100/22000</f>
        <v>3.7950664136622396E-2</v>
      </c>
    </row>
    <row r="219" spans="1:15">
      <c r="A219" s="156" t="s">
        <v>249</v>
      </c>
      <c r="B219" s="226">
        <f>+M69/H211</f>
        <v>0.84063260340632606</v>
      </c>
      <c r="C219" s="223">
        <f>+B219*100/691</f>
        <v>0.12165450121654502</v>
      </c>
      <c r="D219" s="226">
        <f>+P69/J211</f>
        <v>0.86292134831460676</v>
      </c>
      <c r="E219" s="223">
        <f>+D219*100/768</f>
        <v>0.11235955056179775</v>
      </c>
      <c r="F219" s="226">
        <f>+S69/L211</f>
        <v>0.86951983298538627</v>
      </c>
      <c r="G219" s="223">
        <f>+F219*100/833</f>
        <v>0.10438413361169102</v>
      </c>
      <c r="H219" s="226">
        <f>+V69/N211</f>
        <v>0.86166007905138342</v>
      </c>
      <c r="I219" s="243">
        <f>+H219*100/872</f>
        <v>9.8814229249011856E-2</v>
      </c>
    </row>
    <row r="220" spans="1:15">
      <c r="A220" s="157" t="s">
        <v>250</v>
      </c>
      <c r="B220" s="227">
        <f>2134/H212</f>
        <v>3.7703180212014136</v>
      </c>
      <c r="C220" s="224">
        <f>+B220*100/860</f>
        <v>0.43840907223272252</v>
      </c>
      <c r="D220" s="227">
        <v>4</v>
      </c>
      <c r="E220" s="224">
        <f>+D220*100/860</f>
        <v>0.46511627906976744</v>
      </c>
      <c r="F220" s="227">
        <v>4</v>
      </c>
      <c r="G220" s="224">
        <f>+F220*100/860</f>
        <v>0.46511627906976744</v>
      </c>
      <c r="H220" s="227">
        <v>4</v>
      </c>
      <c r="I220" s="224">
        <f>+H220*100/860</f>
        <v>0.46511627906976744</v>
      </c>
    </row>
    <row r="221" spans="1:15">
      <c r="A221" s="98"/>
      <c r="B221" s="2"/>
      <c r="C221" s="2"/>
      <c r="D221" s="2"/>
      <c r="E221" s="2"/>
      <c r="F221" s="2"/>
      <c r="G221" s="2"/>
      <c r="H221" s="2"/>
      <c r="I221" s="2"/>
    </row>
    <row r="222" spans="1:15">
      <c r="J222" s="7" t="s">
        <v>76</v>
      </c>
      <c r="K222" s="7" t="s">
        <v>77</v>
      </c>
    </row>
    <row r="223" spans="1:15">
      <c r="A223" s="250" t="s">
        <v>78</v>
      </c>
      <c r="B223" s="251"/>
      <c r="C223" s="251"/>
      <c r="D223" s="251"/>
      <c r="E223" s="251"/>
      <c r="F223" s="251"/>
      <c r="G223" s="251"/>
      <c r="H223" s="251"/>
      <c r="I223" s="251"/>
      <c r="J223" s="65" t="s">
        <v>226</v>
      </c>
      <c r="K223" s="66"/>
    </row>
    <row r="224" spans="1:15">
      <c r="A224" s="252" t="s">
        <v>79</v>
      </c>
      <c r="B224" s="253"/>
      <c r="C224" s="253"/>
      <c r="D224" s="253"/>
      <c r="E224" s="253"/>
      <c r="F224" s="253"/>
      <c r="G224" s="253"/>
      <c r="H224" s="253"/>
      <c r="I224" s="253"/>
      <c r="J224" s="67" t="s">
        <v>226</v>
      </c>
      <c r="K224" s="68"/>
    </row>
    <row r="226" spans="1:19">
      <c r="A226" s="69"/>
      <c r="B226" s="32">
        <v>2006</v>
      </c>
      <c r="C226" s="32">
        <v>2007</v>
      </c>
      <c r="D226" s="32">
        <v>2008</v>
      </c>
      <c r="E226" s="32">
        <v>2009</v>
      </c>
      <c r="F226" s="32">
        <v>2010</v>
      </c>
      <c r="G226" s="32">
        <v>2011</v>
      </c>
      <c r="H226" s="32">
        <v>2012</v>
      </c>
    </row>
    <row r="227" spans="1:19">
      <c r="A227" s="70" t="s">
        <v>80</v>
      </c>
      <c r="B227" s="71">
        <v>94.5</v>
      </c>
      <c r="C227" s="71">
        <v>96</v>
      </c>
      <c r="D227" s="71">
        <v>99</v>
      </c>
      <c r="E227" s="71">
        <v>100</v>
      </c>
      <c r="F227" s="71">
        <v>100</v>
      </c>
      <c r="G227" s="71">
        <v>100</v>
      </c>
      <c r="H227" s="72">
        <v>100</v>
      </c>
    </row>
    <row r="228" spans="1:19">
      <c r="A228"/>
    </row>
    <row r="229" spans="1:19" ht="25.5" customHeight="1">
      <c r="A229" s="360" t="s">
        <v>81</v>
      </c>
      <c r="B229" s="360"/>
      <c r="C229" s="360"/>
      <c r="D229" s="360"/>
      <c r="E229" s="360"/>
      <c r="F229" s="360"/>
      <c r="G229" s="360"/>
      <c r="H229" s="360"/>
      <c r="I229" s="360"/>
      <c r="J229" s="360"/>
      <c r="K229" s="360"/>
      <c r="L229" s="360"/>
      <c r="M229" s="360"/>
      <c r="N229" s="360"/>
      <c r="O229" s="360"/>
      <c r="P229" s="360"/>
      <c r="Q229" s="360"/>
      <c r="R229" s="360"/>
      <c r="S229" s="360"/>
    </row>
    <row r="230" spans="1:19">
      <c r="A230" s="259" t="s">
        <v>82</v>
      </c>
      <c r="B230" s="267">
        <v>2006</v>
      </c>
      <c r="C230" s="267"/>
      <c r="D230" s="267"/>
      <c r="E230" s="267"/>
      <c r="F230" s="267"/>
      <c r="G230" s="267"/>
      <c r="H230" s="267">
        <v>2007</v>
      </c>
      <c r="I230" s="267"/>
      <c r="J230" s="267"/>
      <c r="K230" s="267"/>
      <c r="L230" s="267"/>
      <c r="M230" s="267"/>
      <c r="N230" s="267">
        <v>2008</v>
      </c>
      <c r="O230" s="267"/>
      <c r="P230" s="267"/>
      <c r="Q230" s="267"/>
      <c r="R230" s="267"/>
      <c r="S230" s="267"/>
    </row>
    <row r="231" spans="1:19" ht="69.75" customHeight="1">
      <c r="A231" s="260"/>
      <c r="B231" s="73" t="s">
        <v>1</v>
      </c>
      <c r="C231" s="73" t="s">
        <v>38</v>
      </c>
      <c r="D231" s="73" t="s">
        <v>39</v>
      </c>
      <c r="E231" s="74" t="s">
        <v>83</v>
      </c>
      <c r="F231" s="73" t="s">
        <v>84</v>
      </c>
      <c r="G231" s="73" t="s">
        <v>85</v>
      </c>
      <c r="H231" s="73" t="s">
        <v>1</v>
      </c>
      <c r="I231" s="73" t="s">
        <v>38</v>
      </c>
      <c r="J231" s="73" t="s">
        <v>39</v>
      </c>
      <c r="K231" s="74" t="s">
        <v>86</v>
      </c>
      <c r="L231" s="73" t="s">
        <v>87</v>
      </c>
      <c r="M231" s="73" t="s">
        <v>88</v>
      </c>
      <c r="N231" s="73" t="s">
        <v>1</v>
      </c>
      <c r="O231" s="73" t="s">
        <v>38</v>
      </c>
      <c r="P231" s="73" t="s">
        <v>39</v>
      </c>
      <c r="Q231" s="74" t="s">
        <v>86</v>
      </c>
      <c r="R231" s="73" t="s">
        <v>89</v>
      </c>
      <c r="S231" s="73" t="s">
        <v>90</v>
      </c>
    </row>
    <row r="232" spans="1:19">
      <c r="A232" s="359"/>
      <c r="B232" s="75" t="s">
        <v>91</v>
      </c>
      <c r="C232" s="75" t="s">
        <v>92</v>
      </c>
      <c r="D232" s="75" t="s">
        <v>93</v>
      </c>
      <c r="E232" s="75"/>
      <c r="F232" s="76"/>
      <c r="G232" s="75"/>
      <c r="H232" s="75" t="s">
        <v>94</v>
      </c>
      <c r="I232" s="75" t="s">
        <v>95</v>
      </c>
      <c r="J232" s="75" t="s">
        <v>96</v>
      </c>
      <c r="K232" s="75"/>
      <c r="L232" s="75"/>
      <c r="M232" s="75"/>
      <c r="N232" s="75" t="s">
        <v>97</v>
      </c>
      <c r="O232" s="75" t="s">
        <v>40</v>
      </c>
      <c r="P232" s="75" t="s">
        <v>41</v>
      </c>
      <c r="Q232" s="75"/>
      <c r="R232" s="75"/>
      <c r="S232" s="75"/>
    </row>
    <row r="233" spans="1:19">
      <c r="A233" s="10" t="s">
        <v>231</v>
      </c>
      <c r="B233" s="57">
        <v>7563</v>
      </c>
      <c r="C233" s="57">
        <v>112631</v>
      </c>
      <c r="D233" s="57">
        <v>208975</v>
      </c>
      <c r="E233" s="57"/>
      <c r="F233" s="77">
        <f t="shared" ref="F233:F238" si="34">IF(C233=0,"",C233/B233)</f>
        <v>14.892370752346952</v>
      </c>
      <c r="G233" s="77">
        <f t="shared" ref="G233:G238" si="35">IF(D233=0,"",D233/B233)</f>
        <v>27.631230992992197</v>
      </c>
      <c r="H233" s="57">
        <v>7988</v>
      </c>
      <c r="I233" s="57">
        <v>116480</v>
      </c>
      <c r="J233" s="57">
        <v>213553</v>
      </c>
      <c r="K233" s="57"/>
      <c r="L233" s="77">
        <f t="shared" ref="L233:L238" si="36">IF(I233=0,"",I233/H233)</f>
        <v>14.58187280921382</v>
      </c>
      <c r="M233" s="77">
        <f t="shared" ref="M233:M238" si="37">IF(J233=0,"",J233/H233)</f>
        <v>26.734226339509263</v>
      </c>
      <c r="N233" s="57">
        <v>8216</v>
      </c>
      <c r="O233" s="57">
        <v>122629</v>
      </c>
      <c r="P233" s="57">
        <v>227119</v>
      </c>
      <c r="Q233" s="57"/>
      <c r="R233" s="77">
        <f t="shared" ref="R233:R238" si="38">IF(O233=0,"",O233/N233)</f>
        <v>14.925632911392405</v>
      </c>
      <c r="S233" s="78">
        <f t="shared" ref="S233:S238" si="39">IF(P233=0,"",P233/N233)</f>
        <v>27.643500486854919</v>
      </c>
    </row>
    <row r="234" spans="1:19">
      <c r="A234" s="26" t="s">
        <v>233</v>
      </c>
      <c r="B234" s="50">
        <v>2911</v>
      </c>
      <c r="C234" s="50">
        <v>45727</v>
      </c>
      <c r="D234" s="50">
        <v>77446</v>
      </c>
      <c r="E234" s="50"/>
      <c r="F234" s="51">
        <f t="shared" si="34"/>
        <v>15.708347646856751</v>
      </c>
      <c r="G234" s="51">
        <f t="shared" si="35"/>
        <v>26.604603229130884</v>
      </c>
      <c r="H234" s="50">
        <v>3042</v>
      </c>
      <c r="I234" s="50">
        <v>46766</v>
      </c>
      <c r="J234" s="50">
        <v>78903</v>
      </c>
      <c r="K234" s="50"/>
      <c r="L234" s="51">
        <f t="shared" si="36"/>
        <v>15.373438527284682</v>
      </c>
      <c r="M234" s="51">
        <f t="shared" si="37"/>
        <v>25.937869822485208</v>
      </c>
      <c r="N234" s="50">
        <v>3389</v>
      </c>
      <c r="O234" s="50">
        <v>51708</v>
      </c>
      <c r="P234" s="50">
        <v>87190</v>
      </c>
      <c r="Q234" s="50"/>
      <c r="R234" s="51">
        <f t="shared" si="38"/>
        <v>15.257598111537327</v>
      </c>
      <c r="S234" s="52">
        <f t="shared" si="39"/>
        <v>25.727353201534378</v>
      </c>
    </row>
    <row r="235" spans="1:19">
      <c r="A235" s="26" t="s">
        <v>232</v>
      </c>
      <c r="B235" s="50">
        <v>1449</v>
      </c>
      <c r="C235" s="50">
        <v>17774</v>
      </c>
      <c r="D235" s="50">
        <v>26083</v>
      </c>
      <c r="E235" s="50"/>
      <c r="F235" s="51">
        <f t="shared" si="34"/>
        <v>12.266390614216702</v>
      </c>
      <c r="G235" s="51">
        <f t="shared" si="35"/>
        <v>18.000690131124912</v>
      </c>
      <c r="H235" s="50">
        <v>1756</v>
      </c>
      <c r="I235" s="50">
        <v>21127</v>
      </c>
      <c r="J235" s="50">
        <v>31101</v>
      </c>
      <c r="K235" s="50"/>
      <c r="L235" s="51">
        <f t="shared" si="36"/>
        <v>12.031321184510251</v>
      </c>
      <c r="M235" s="51">
        <f t="shared" si="37"/>
        <v>17.711275626423689</v>
      </c>
      <c r="N235" s="50">
        <v>2358</v>
      </c>
      <c r="O235" s="50">
        <v>27751</v>
      </c>
      <c r="P235" s="50">
        <v>41000</v>
      </c>
      <c r="Q235" s="50"/>
      <c r="R235" s="51">
        <f t="shared" si="38"/>
        <v>11.768871925360475</v>
      </c>
      <c r="S235" s="52">
        <f t="shared" si="39"/>
        <v>17.387616624257845</v>
      </c>
    </row>
    <row r="236" spans="1:19">
      <c r="A236" s="26" t="s">
        <v>230</v>
      </c>
      <c r="B236" s="50">
        <v>1722</v>
      </c>
      <c r="C236" s="50">
        <v>24137</v>
      </c>
      <c r="D236" s="50">
        <v>34710</v>
      </c>
      <c r="E236" s="50"/>
      <c r="F236" s="51">
        <f t="shared" si="34"/>
        <v>14.016840882694542</v>
      </c>
      <c r="G236" s="51">
        <f t="shared" si="35"/>
        <v>20.156794425087107</v>
      </c>
      <c r="H236" s="50">
        <v>1781</v>
      </c>
      <c r="I236" s="50">
        <v>23763</v>
      </c>
      <c r="J236" s="50">
        <v>34420</v>
      </c>
      <c r="K236" s="50"/>
      <c r="L236" s="51">
        <f t="shared" si="36"/>
        <v>13.342504211117349</v>
      </c>
      <c r="M236" s="51">
        <f t="shared" si="37"/>
        <v>19.326221224031443</v>
      </c>
      <c r="N236" s="50">
        <v>1913</v>
      </c>
      <c r="O236" s="50">
        <v>24557</v>
      </c>
      <c r="P236" s="50">
        <v>35779</v>
      </c>
      <c r="Q236" s="50"/>
      <c r="R236" s="51">
        <f t="shared" si="38"/>
        <v>12.836905384213278</v>
      </c>
      <c r="S236" s="52">
        <f t="shared" si="39"/>
        <v>18.703084161003659</v>
      </c>
    </row>
    <row r="237" spans="1:19">
      <c r="A237" s="26"/>
      <c r="B237" s="50"/>
      <c r="C237" s="50"/>
      <c r="D237" s="50"/>
      <c r="E237" s="50"/>
      <c r="F237" s="51" t="str">
        <f t="shared" si="34"/>
        <v/>
      </c>
      <c r="G237" s="51" t="str">
        <f t="shared" si="35"/>
        <v/>
      </c>
      <c r="H237" s="50"/>
      <c r="I237" s="50"/>
      <c r="J237" s="50"/>
      <c r="K237" s="50"/>
      <c r="L237" s="51" t="str">
        <f t="shared" si="36"/>
        <v/>
      </c>
      <c r="M237" s="51" t="str">
        <f t="shared" si="37"/>
        <v/>
      </c>
      <c r="N237" s="50"/>
      <c r="O237" s="50"/>
      <c r="P237" s="50"/>
      <c r="Q237" s="50"/>
      <c r="R237" s="51" t="str">
        <f t="shared" si="38"/>
        <v/>
      </c>
      <c r="S237" s="52" t="str">
        <f t="shared" si="39"/>
        <v/>
      </c>
    </row>
    <row r="238" spans="1:19">
      <c r="A238" s="14" t="s">
        <v>8</v>
      </c>
      <c r="B238" s="53">
        <f>SUM(B233:B237)</f>
        <v>13645</v>
      </c>
      <c r="C238" s="53">
        <f t="shared" ref="C238:D238" si="40">SUM(C233:C237)</f>
        <v>200269</v>
      </c>
      <c r="D238" s="53">
        <f t="shared" si="40"/>
        <v>347214</v>
      </c>
      <c r="E238" s="53"/>
      <c r="F238" s="54">
        <f t="shared" si="34"/>
        <v>14.677097838035911</v>
      </c>
      <c r="G238" s="54">
        <f t="shared" si="35"/>
        <v>25.44624404543789</v>
      </c>
      <c r="H238" s="53">
        <f>SUM(H233:H237)</f>
        <v>14567</v>
      </c>
      <c r="I238" s="53">
        <f t="shared" ref="I238" si="41">SUM(I233:I237)</f>
        <v>208136</v>
      </c>
      <c r="J238" s="53">
        <f t="shared" ref="J238" si="42">SUM(J233:J237)</f>
        <v>357977</v>
      </c>
      <c r="K238" s="53"/>
      <c r="L238" s="54">
        <f t="shared" si="36"/>
        <v>14.288185625042905</v>
      </c>
      <c r="M238" s="54">
        <f t="shared" si="37"/>
        <v>24.574517745589347</v>
      </c>
      <c r="N238" s="53">
        <f>SUM(N233:N237)</f>
        <v>15876</v>
      </c>
      <c r="O238" s="53">
        <f t="shared" ref="O238" si="43">SUM(O233:O237)</f>
        <v>226645</v>
      </c>
      <c r="P238" s="53">
        <f t="shared" ref="P238" si="44">SUM(P233:P237)</f>
        <v>391088</v>
      </c>
      <c r="Q238" s="53"/>
      <c r="R238" s="54">
        <f t="shared" si="38"/>
        <v>14.275951121189216</v>
      </c>
      <c r="S238" s="55">
        <f t="shared" si="39"/>
        <v>24.633912824389014</v>
      </c>
    </row>
    <row r="239" spans="1:19">
      <c r="A239" s="47" t="s">
        <v>123</v>
      </c>
    </row>
    <row r="240" spans="1:19">
      <c r="A240" s="259" t="s">
        <v>82</v>
      </c>
      <c r="B240" s="267">
        <v>2009</v>
      </c>
      <c r="C240" s="267"/>
      <c r="D240" s="267"/>
      <c r="E240" s="267"/>
      <c r="F240" s="267"/>
      <c r="G240" s="267"/>
      <c r="H240" s="267">
        <v>2010</v>
      </c>
      <c r="I240" s="267"/>
      <c r="J240" s="267"/>
      <c r="K240" s="267"/>
      <c r="L240" s="267"/>
      <c r="M240" s="267"/>
      <c r="N240" s="267">
        <v>2011</v>
      </c>
      <c r="O240" s="267"/>
      <c r="P240" s="267"/>
      <c r="Q240" s="267"/>
      <c r="R240" s="267"/>
      <c r="S240" s="267"/>
    </row>
    <row r="241" spans="1:19" ht="71.25" customHeight="1">
      <c r="A241" s="260"/>
      <c r="B241" s="73" t="s">
        <v>1</v>
      </c>
      <c r="C241" s="73" t="s">
        <v>38</v>
      </c>
      <c r="D241" s="73" t="s">
        <v>39</v>
      </c>
      <c r="E241" s="74" t="s">
        <v>83</v>
      </c>
      <c r="F241" s="73" t="s">
        <v>84</v>
      </c>
      <c r="G241" s="73" t="s">
        <v>85</v>
      </c>
      <c r="H241" s="73" t="s">
        <v>1</v>
      </c>
      <c r="I241" s="73" t="s">
        <v>38</v>
      </c>
      <c r="J241" s="73" t="s">
        <v>39</v>
      </c>
      <c r="K241" s="74" t="s">
        <v>86</v>
      </c>
      <c r="L241" s="73" t="s">
        <v>87</v>
      </c>
      <c r="M241" s="73" t="s">
        <v>88</v>
      </c>
      <c r="N241" s="73" t="s">
        <v>1</v>
      </c>
      <c r="O241" s="73" t="s">
        <v>38</v>
      </c>
      <c r="P241" s="73" t="s">
        <v>39</v>
      </c>
      <c r="Q241" s="74" t="s">
        <v>86</v>
      </c>
      <c r="R241" s="73" t="s">
        <v>98</v>
      </c>
      <c r="S241" s="73" t="s">
        <v>99</v>
      </c>
    </row>
    <row r="242" spans="1:19">
      <c r="A242" s="359"/>
      <c r="B242" s="76" t="s">
        <v>91</v>
      </c>
      <c r="C242" s="76" t="s">
        <v>92</v>
      </c>
      <c r="D242" s="76" t="s">
        <v>93</v>
      </c>
      <c r="E242" s="76"/>
      <c r="F242" s="76"/>
      <c r="G242" s="76"/>
      <c r="H242" s="76" t="s">
        <v>94</v>
      </c>
      <c r="I242" s="76" t="s">
        <v>95</v>
      </c>
      <c r="J242" s="76" t="s">
        <v>96</v>
      </c>
      <c r="K242" s="76"/>
      <c r="L242" s="76"/>
      <c r="M242" s="76"/>
      <c r="N242" s="76" t="s">
        <v>97</v>
      </c>
      <c r="O242" s="76" t="s">
        <v>102</v>
      </c>
      <c r="P242" s="76" t="s">
        <v>103</v>
      </c>
      <c r="Q242" s="76"/>
      <c r="R242" s="76"/>
      <c r="S242" s="76"/>
    </row>
    <row r="243" spans="1:19">
      <c r="A243" s="10" t="s">
        <v>231</v>
      </c>
      <c r="B243" s="57">
        <v>8581</v>
      </c>
      <c r="C243" s="57">
        <v>126749</v>
      </c>
      <c r="D243" s="57">
        <v>232468</v>
      </c>
      <c r="E243" s="57"/>
      <c r="F243" s="77">
        <f t="shared" ref="F243:F248" si="45">IF(C243=0,"",C243/B243)</f>
        <v>14.770889173755972</v>
      </c>
      <c r="G243" s="77">
        <f t="shared" ref="G243:G248" si="46">IF(D243=0,"",D243/B243)</f>
        <v>27.091015033212912</v>
      </c>
      <c r="H243" s="57">
        <v>8922</v>
      </c>
      <c r="I243" s="57">
        <v>131288</v>
      </c>
      <c r="J243" s="57">
        <v>240633</v>
      </c>
      <c r="K243" s="57"/>
      <c r="L243" s="77">
        <f t="shared" ref="L243:L248" si="47">IF(I243=0,"",I243/H243)</f>
        <v>14.71508630351939</v>
      </c>
      <c r="M243" s="77">
        <f t="shared" ref="M243:M248" si="48">IF(J243=0,"",J243/H243)</f>
        <v>26.97074646940148</v>
      </c>
      <c r="N243" s="57">
        <v>9257</v>
      </c>
      <c r="O243" s="57">
        <v>135909</v>
      </c>
      <c r="P243" s="57">
        <v>248584</v>
      </c>
      <c r="Q243" s="57"/>
      <c r="R243" s="77">
        <f t="shared" ref="R243:R248" si="49">IF(O243=0,"",O243/N243)</f>
        <v>14.681754348060927</v>
      </c>
      <c r="S243" s="78">
        <f t="shared" ref="S243:S248" si="50">IF(P243=0,"",P243/N243)</f>
        <v>26.853624284325374</v>
      </c>
    </row>
    <row r="244" spans="1:19">
      <c r="A244" s="26" t="s">
        <v>233</v>
      </c>
      <c r="B244" s="50">
        <v>3817</v>
      </c>
      <c r="C244" s="50">
        <v>58328</v>
      </c>
      <c r="D244" s="50">
        <v>98353</v>
      </c>
      <c r="E244" s="50"/>
      <c r="F244" s="51">
        <f t="shared" si="45"/>
        <v>15.281110820015719</v>
      </c>
      <c r="G244" s="51">
        <f t="shared" si="46"/>
        <v>25.767094576892848</v>
      </c>
      <c r="H244" s="50">
        <v>4036</v>
      </c>
      <c r="I244" s="50">
        <v>60799</v>
      </c>
      <c r="J244" s="50">
        <v>102349</v>
      </c>
      <c r="K244" s="50"/>
      <c r="L244" s="51">
        <f t="shared" si="47"/>
        <v>15.064172447968286</v>
      </c>
      <c r="M244" s="51">
        <f t="shared" si="48"/>
        <v>25.359018830525272</v>
      </c>
      <c r="N244" s="50">
        <v>4332</v>
      </c>
      <c r="O244" s="50">
        <v>64813</v>
      </c>
      <c r="P244" s="50">
        <v>109013</v>
      </c>
      <c r="Q244" s="50"/>
      <c r="R244" s="51">
        <f t="shared" si="49"/>
        <v>14.961449676823639</v>
      </c>
      <c r="S244" s="52">
        <f t="shared" si="50"/>
        <v>25.164589104339797</v>
      </c>
    </row>
    <row r="245" spans="1:19">
      <c r="A245" s="26" t="s">
        <v>232</v>
      </c>
      <c r="B245" s="50">
        <v>2791</v>
      </c>
      <c r="C245" s="50">
        <v>32174</v>
      </c>
      <c r="D245" s="50">
        <v>47700</v>
      </c>
      <c r="E245" s="50"/>
      <c r="F245" s="51">
        <f t="shared" si="45"/>
        <v>11.527767825152274</v>
      </c>
      <c r="G245" s="51">
        <f t="shared" si="46"/>
        <v>17.090648513077749</v>
      </c>
      <c r="H245" s="50">
        <v>3095</v>
      </c>
      <c r="I245" s="50">
        <v>35658</v>
      </c>
      <c r="J245" s="50">
        <v>52869</v>
      </c>
      <c r="K245" s="50"/>
      <c r="L245" s="51">
        <f t="shared" si="47"/>
        <v>11.521163166397415</v>
      </c>
      <c r="M245" s="51">
        <f t="shared" si="48"/>
        <v>17.082067851373182</v>
      </c>
      <c r="N245" s="50">
        <v>3482</v>
      </c>
      <c r="O245" s="50">
        <v>39888</v>
      </c>
      <c r="P245" s="50">
        <v>59200</v>
      </c>
      <c r="Q245" s="50"/>
      <c r="R245" s="51">
        <f t="shared" si="49"/>
        <v>11.455485353245262</v>
      </c>
      <c r="S245" s="52">
        <f t="shared" si="50"/>
        <v>17.001723147616314</v>
      </c>
    </row>
    <row r="246" spans="1:19">
      <c r="A246" s="26" t="s">
        <v>230</v>
      </c>
      <c r="B246" s="50">
        <v>1857</v>
      </c>
      <c r="C246" s="50">
        <v>23695</v>
      </c>
      <c r="D246" s="50">
        <v>34556</v>
      </c>
      <c r="E246" s="50"/>
      <c r="F246" s="51">
        <f t="shared" si="45"/>
        <v>12.759827679052234</v>
      </c>
      <c r="G246" s="51">
        <f t="shared" si="46"/>
        <v>18.608508346795908</v>
      </c>
      <c r="H246" s="50">
        <v>1919</v>
      </c>
      <c r="I246" s="50">
        <v>23602</v>
      </c>
      <c r="J246" s="50">
        <v>34621</v>
      </c>
      <c r="K246" s="50"/>
      <c r="L246" s="51">
        <f t="shared" si="47"/>
        <v>12.29911412193851</v>
      </c>
      <c r="M246" s="51">
        <f t="shared" si="48"/>
        <v>18.0411672746222</v>
      </c>
      <c r="N246" s="50">
        <v>1956</v>
      </c>
      <c r="O246" s="50">
        <v>23398</v>
      </c>
      <c r="P246" s="50">
        <v>34475</v>
      </c>
      <c r="Q246" s="50"/>
      <c r="R246" s="51">
        <f t="shared" si="49"/>
        <v>11.962167689161554</v>
      </c>
      <c r="S246" s="52">
        <f t="shared" si="50"/>
        <v>17.62525562372188</v>
      </c>
    </row>
    <row r="247" spans="1:19">
      <c r="A247" s="26"/>
      <c r="B247" s="50"/>
      <c r="C247" s="50"/>
      <c r="D247" s="50"/>
      <c r="E247" s="50"/>
      <c r="F247" s="51" t="str">
        <f t="shared" si="45"/>
        <v/>
      </c>
      <c r="G247" s="51" t="str">
        <f t="shared" si="46"/>
        <v/>
      </c>
      <c r="H247" s="50"/>
      <c r="I247" s="50"/>
      <c r="J247" s="50"/>
      <c r="K247" s="50"/>
      <c r="L247" s="51" t="str">
        <f t="shared" si="47"/>
        <v/>
      </c>
      <c r="M247" s="51" t="str">
        <f t="shared" si="48"/>
        <v/>
      </c>
      <c r="N247" s="50"/>
      <c r="O247" s="50"/>
      <c r="P247" s="50"/>
      <c r="Q247" s="50"/>
      <c r="R247" s="51" t="str">
        <f t="shared" si="49"/>
        <v/>
      </c>
      <c r="S247" s="52" t="str">
        <f t="shared" si="50"/>
        <v/>
      </c>
    </row>
    <row r="248" spans="1:19">
      <c r="A248" s="14" t="s">
        <v>8</v>
      </c>
      <c r="B248" s="53">
        <f>SUM(B243:B247)</f>
        <v>17046</v>
      </c>
      <c r="C248" s="53">
        <f t="shared" ref="C248" si="51">SUM(C243:C247)</f>
        <v>240946</v>
      </c>
      <c r="D248" s="53">
        <f t="shared" ref="D248" si="52">SUM(D243:D247)</f>
        <v>413077</v>
      </c>
      <c r="E248" s="53"/>
      <c r="F248" s="54">
        <f t="shared" si="45"/>
        <v>14.135046345183621</v>
      </c>
      <c r="G248" s="54">
        <f t="shared" si="46"/>
        <v>24.233075208260001</v>
      </c>
      <c r="H248" s="53">
        <f>SUM(H243:H247)</f>
        <v>17972</v>
      </c>
      <c r="I248" s="53">
        <f t="shared" ref="I248" si="53">SUM(I243:I247)</f>
        <v>251347</v>
      </c>
      <c r="J248" s="53">
        <f t="shared" ref="J248" si="54">SUM(J243:J247)</f>
        <v>430472</v>
      </c>
      <c r="K248" s="53"/>
      <c r="L248" s="54">
        <f t="shared" si="47"/>
        <v>13.98547740930336</v>
      </c>
      <c r="M248" s="54">
        <f t="shared" si="48"/>
        <v>23.952370353883818</v>
      </c>
      <c r="N248" s="53">
        <f>SUM(N243:N247)</f>
        <v>19027</v>
      </c>
      <c r="O248" s="53">
        <f t="shared" ref="O248" si="55">SUM(O243:O247)</f>
        <v>264008</v>
      </c>
      <c r="P248" s="53">
        <f t="shared" ref="P248" si="56">SUM(P243:P247)</f>
        <v>451272</v>
      </c>
      <c r="Q248" s="53"/>
      <c r="R248" s="54">
        <f t="shared" si="49"/>
        <v>13.875440163977506</v>
      </c>
      <c r="S248" s="55">
        <f t="shared" si="50"/>
        <v>23.717454144110999</v>
      </c>
    </row>
    <row r="249" spans="1:19">
      <c r="A249" s="47" t="s">
        <v>123</v>
      </c>
    </row>
    <row r="250" spans="1:19">
      <c r="A250" s="259" t="s">
        <v>82</v>
      </c>
      <c r="B250" s="267">
        <v>2012</v>
      </c>
      <c r="C250" s="267"/>
      <c r="D250" s="267"/>
      <c r="E250" s="267"/>
      <c r="F250" s="267"/>
      <c r="G250" s="267"/>
    </row>
    <row r="251" spans="1:19" ht="45.75">
      <c r="A251" s="260"/>
      <c r="B251" s="73" t="s">
        <v>1</v>
      </c>
      <c r="C251" s="73" t="s">
        <v>38</v>
      </c>
      <c r="D251" s="73" t="s">
        <v>39</v>
      </c>
      <c r="E251" s="74" t="s">
        <v>86</v>
      </c>
      <c r="F251" s="73" t="s">
        <v>100</v>
      </c>
      <c r="G251" s="73" t="s">
        <v>101</v>
      </c>
    </row>
    <row r="252" spans="1:19">
      <c r="A252" s="359"/>
      <c r="B252" s="76" t="s">
        <v>104</v>
      </c>
      <c r="C252" s="76" t="s">
        <v>105</v>
      </c>
      <c r="D252" s="76" t="s">
        <v>106</v>
      </c>
      <c r="E252" s="76"/>
      <c r="F252" s="76"/>
      <c r="G252" s="76"/>
    </row>
    <row r="253" spans="1:19">
      <c r="A253" s="10" t="s">
        <v>231</v>
      </c>
      <c r="B253" s="57">
        <v>9592</v>
      </c>
      <c r="C253" s="57">
        <v>140529</v>
      </c>
      <c r="D253" s="57">
        <v>256535</v>
      </c>
      <c r="E253" s="57"/>
      <c r="F253" s="77">
        <f t="shared" ref="F253:F258" si="57">IF(C253=0,"",C253/B253)</f>
        <v>14.650646371976647</v>
      </c>
      <c r="G253" s="78">
        <f t="shared" ref="G253:G258" si="58">IF(D253=0,"",D253/B253)</f>
        <v>26.744683069224354</v>
      </c>
    </row>
    <row r="254" spans="1:19">
      <c r="A254" s="26" t="s">
        <v>233</v>
      </c>
      <c r="B254" s="50">
        <v>4629</v>
      </c>
      <c r="C254" s="50">
        <v>68828</v>
      </c>
      <c r="D254" s="50">
        <v>115676</v>
      </c>
      <c r="E254" s="50"/>
      <c r="F254" s="51">
        <f t="shared" si="57"/>
        <v>14.868870166342623</v>
      </c>
      <c r="G254" s="52">
        <f t="shared" si="58"/>
        <v>24.989414560380212</v>
      </c>
    </row>
    <row r="255" spans="1:19">
      <c r="A255" s="26" t="s">
        <v>232</v>
      </c>
      <c r="B255" s="50">
        <v>3869</v>
      </c>
      <c r="C255" s="50">
        <v>44119</v>
      </c>
      <c r="D255" s="50">
        <v>65530</v>
      </c>
      <c r="E255" s="50"/>
      <c r="F255" s="51">
        <f t="shared" si="57"/>
        <v>11.403204962522615</v>
      </c>
      <c r="G255" s="52">
        <f t="shared" si="58"/>
        <v>16.937193073145515</v>
      </c>
    </row>
    <row r="256" spans="1:19">
      <c r="A256" s="26" t="s">
        <v>230</v>
      </c>
      <c r="B256" s="50">
        <v>1993</v>
      </c>
      <c r="C256" s="50">
        <v>23193</v>
      </c>
      <c r="D256" s="50">
        <v>34330</v>
      </c>
      <c r="E256" s="50"/>
      <c r="F256" s="51">
        <f t="shared" si="57"/>
        <v>11.637230306071249</v>
      </c>
      <c r="G256" s="52">
        <f t="shared" si="58"/>
        <v>17.225288509784246</v>
      </c>
    </row>
    <row r="257" spans="1:15">
      <c r="A257" s="26"/>
      <c r="B257" s="50"/>
      <c r="C257" s="50"/>
      <c r="D257" s="50"/>
      <c r="E257" s="50"/>
      <c r="F257" s="51" t="str">
        <f t="shared" si="57"/>
        <v/>
      </c>
      <c r="G257" s="52" t="str">
        <f t="shared" si="58"/>
        <v/>
      </c>
    </row>
    <row r="258" spans="1:15">
      <c r="A258" s="14" t="s">
        <v>8</v>
      </c>
      <c r="B258" s="53">
        <f>SUM(B253:B257)</f>
        <v>20083</v>
      </c>
      <c r="C258" s="53">
        <f t="shared" ref="C258" si="59">SUM(C253:C257)</f>
        <v>276669</v>
      </c>
      <c r="D258" s="53">
        <f t="shared" ref="D258" si="60">SUM(D253:D257)</f>
        <v>472071</v>
      </c>
      <c r="E258" s="53"/>
      <c r="F258" s="54">
        <f t="shared" si="57"/>
        <v>13.77627844445551</v>
      </c>
      <c r="G258" s="55">
        <f t="shared" si="58"/>
        <v>23.506000099586714</v>
      </c>
    </row>
    <row r="259" spans="1:15">
      <c r="A259" s="47" t="s">
        <v>123</v>
      </c>
    </row>
    <row r="260" spans="1:15">
      <c r="A260" s="47"/>
    </row>
    <row r="261" spans="1:15">
      <c r="A261" s="259" t="s">
        <v>2</v>
      </c>
      <c r="B261" s="370">
        <v>2009</v>
      </c>
      <c r="C261" s="371"/>
      <c r="D261" s="370">
        <v>2010</v>
      </c>
      <c r="E261" s="371"/>
      <c r="F261" s="370">
        <v>2011</v>
      </c>
      <c r="G261" s="371"/>
      <c r="H261" s="370">
        <v>2012</v>
      </c>
      <c r="I261" s="371"/>
      <c r="J261" s="199"/>
    </row>
    <row r="262" spans="1:15">
      <c r="A262" s="359"/>
      <c r="B262" s="200" t="s">
        <v>207</v>
      </c>
      <c r="C262" s="200" t="s">
        <v>3</v>
      </c>
      <c r="D262" s="200" t="s">
        <v>207</v>
      </c>
      <c r="E262" s="200" t="s">
        <v>3</v>
      </c>
      <c r="F262" s="200" t="s">
        <v>207</v>
      </c>
      <c r="G262" s="200" t="s">
        <v>3</v>
      </c>
      <c r="H262" s="200" t="s">
        <v>207</v>
      </c>
      <c r="I262" s="200" t="s">
        <v>3</v>
      </c>
      <c r="J262" s="199"/>
    </row>
    <row r="263" spans="1:15" ht="25.5">
      <c r="A263" s="158" t="s">
        <v>208</v>
      </c>
      <c r="B263" s="201">
        <v>43</v>
      </c>
      <c r="C263" s="201">
        <v>100</v>
      </c>
      <c r="D263" s="201">
        <v>43</v>
      </c>
      <c r="E263" s="201">
        <v>100</v>
      </c>
      <c r="F263" s="201">
        <v>43</v>
      </c>
      <c r="G263" s="201">
        <v>100</v>
      </c>
      <c r="H263" s="201">
        <v>43</v>
      </c>
      <c r="I263" s="202">
        <v>100</v>
      </c>
      <c r="J263" s="199"/>
    </row>
    <row r="264" spans="1:15">
      <c r="A264" s="47"/>
      <c r="B264" s="199"/>
      <c r="C264" s="199"/>
      <c r="D264" s="199"/>
      <c r="E264" s="199"/>
      <c r="F264" s="199"/>
      <c r="G264" s="199"/>
      <c r="H264" s="199"/>
      <c r="I264" s="199"/>
      <c r="J264" s="199"/>
    </row>
    <row r="265" spans="1:15">
      <c r="A265" s="69"/>
      <c r="B265" s="82" t="s">
        <v>76</v>
      </c>
      <c r="C265" s="82" t="s">
        <v>77</v>
      </c>
      <c r="D265" s="199"/>
      <c r="E265" s="199"/>
      <c r="F265" s="199"/>
      <c r="G265" s="199"/>
      <c r="H265" s="199"/>
      <c r="I265" s="199"/>
      <c r="J265" s="199"/>
    </row>
    <row r="266" spans="1:15" ht="25.5">
      <c r="A266" s="10" t="s">
        <v>107</v>
      </c>
      <c r="B266" s="79" t="s">
        <v>226</v>
      </c>
      <c r="C266" s="80"/>
      <c r="D266" s="199"/>
      <c r="E266" s="199"/>
      <c r="F266" s="199"/>
      <c r="G266" s="199"/>
      <c r="H266" s="199"/>
      <c r="I266" s="199"/>
      <c r="J266" s="199"/>
    </row>
    <row r="267" spans="1:15" ht="25.5">
      <c r="A267" s="14" t="s">
        <v>108</v>
      </c>
      <c r="B267" s="172" t="s">
        <v>226</v>
      </c>
      <c r="C267" s="81"/>
      <c r="D267" s="199"/>
      <c r="E267" s="199"/>
      <c r="F267" s="199"/>
      <c r="G267" s="199"/>
      <c r="H267" s="199"/>
      <c r="I267" s="199"/>
      <c r="J267" s="199"/>
    </row>
    <row r="268" spans="1:15">
      <c r="A268" s="47" t="s">
        <v>31</v>
      </c>
      <c r="B268" s="129"/>
      <c r="C268" s="129"/>
    </row>
    <row r="269" spans="1:15">
      <c r="A269" s="47"/>
    </row>
    <row r="270" spans="1:15">
      <c r="A270" s="356" t="s">
        <v>42</v>
      </c>
      <c r="B270" s="357"/>
      <c r="C270" s="357"/>
      <c r="D270" s="357"/>
      <c r="E270" s="357"/>
      <c r="F270" s="357"/>
      <c r="G270" s="357"/>
      <c r="H270" s="357"/>
      <c r="I270" s="357"/>
      <c r="J270" s="357"/>
      <c r="K270" s="357"/>
      <c r="L270" s="357"/>
      <c r="M270" s="357"/>
      <c r="N270" s="357"/>
      <c r="O270" s="358"/>
    </row>
    <row r="271" spans="1:15">
      <c r="A271" s="82" t="s">
        <v>2</v>
      </c>
      <c r="B271" s="267">
        <v>2006</v>
      </c>
      <c r="C271" s="267"/>
      <c r="D271" s="267">
        <v>2007</v>
      </c>
      <c r="E271" s="267"/>
      <c r="F271" s="267">
        <v>2008</v>
      </c>
      <c r="G271" s="267"/>
      <c r="H271" s="267">
        <v>2009</v>
      </c>
      <c r="I271" s="267"/>
      <c r="J271" s="267">
        <v>2010</v>
      </c>
      <c r="K271" s="267"/>
      <c r="L271" s="267">
        <v>2011</v>
      </c>
      <c r="M271" s="267"/>
      <c r="N271" s="267">
        <v>2012</v>
      </c>
      <c r="O271" s="267"/>
    </row>
    <row r="272" spans="1:15" ht="25.5">
      <c r="A272" s="70" t="s">
        <v>43</v>
      </c>
      <c r="B272" s="203">
        <v>677</v>
      </c>
      <c r="C272" s="204">
        <f>IF(B272=0,"",B272*100/D69)</f>
        <v>101.9578313253012</v>
      </c>
      <c r="D272" s="203">
        <v>677</v>
      </c>
      <c r="E272" s="204">
        <f>IF(D272=0,"",D272*100/G69)</f>
        <v>101.04477611940298</v>
      </c>
      <c r="F272" s="203">
        <v>699</v>
      </c>
      <c r="G272" s="204">
        <f>IF(F272=0,"",F272*100/J69)</f>
        <v>102.6431718061674</v>
      </c>
      <c r="H272" s="203">
        <v>710</v>
      </c>
      <c r="I272" s="204">
        <f>IF(H272=0,"",H272*100/M69)</f>
        <v>102.74963820549928</v>
      </c>
      <c r="J272" s="203">
        <v>718</v>
      </c>
      <c r="K272" s="204">
        <f>IF(J272=0,"",J272*100/P69)</f>
        <v>93.489583333333329</v>
      </c>
      <c r="L272" s="203">
        <v>726</v>
      </c>
      <c r="M272" s="204">
        <f>IF(L272=0,"",L272*100/S69)</f>
        <v>87.154861944777906</v>
      </c>
      <c r="N272" s="203">
        <v>794</v>
      </c>
      <c r="O272" s="205">
        <f>IF(N272=0,"",N272*100/V69)</f>
        <v>91.055045871559628</v>
      </c>
    </row>
    <row r="273" spans="1:15">
      <c r="A273"/>
    </row>
    <row r="274" spans="1:15" ht="12" customHeight="1">
      <c r="A274" s="256" t="s">
        <v>109</v>
      </c>
      <c r="B274" s="257"/>
      <c r="C274" s="257"/>
      <c r="D274" s="257"/>
      <c r="E274" s="257"/>
      <c r="F274" s="257"/>
      <c r="G274" s="257"/>
      <c r="H274" s="257"/>
      <c r="I274" s="257"/>
      <c r="J274" s="257"/>
      <c r="K274" s="257"/>
      <c r="L274" s="257"/>
      <c r="M274" s="257"/>
      <c r="N274" s="257"/>
      <c r="O274" s="258"/>
    </row>
    <row r="275" spans="1:15">
      <c r="A275" s="268" t="s">
        <v>2</v>
      </c>
      <c r="B275" s="248">
        <v>2006</v>
      </c>
      <c r="C275" s="249"/>
      <c r="D275" s="248">
        <v>2007</v>
      </c>
      <c r="E275" s="249"/>
      <c r="F275" s="248">
        <v>2008</v>
      </c>
      <c r="G275" s="249"/>
      <c r="H275" s="248">
        <v>2009</v>
      </c>
      <c r="I275" s="249"/>
      <c r="J275" s="248">
        <v>2010</v>
      </c>
      <c r="K275" s="249"/>
      <c r="L275" s="248">
        <v>2011</v>
      </c>
      <c r="M275" s="249"/>
      <c r="N275" s="248">
        <v>2012</v>
      </c>
      <c r="O275" s="249"/>
    </row>
    <row r="276" spans="1:15">
      <c r="A276" s="269"/>
      <c r="B276" s="83" t="s">
        <v>110</v>
      </c>
      <c r="C276" s="83" t="s">
        <v>3</v>
      </c>
      <c r="D276" s="83" t="s">
        <v>110</v>
      </c>
      <c r="E276" s="83" t="s">
        <v>3</v>
      </c>
      <c r="F276" s="83" t="s">
        <v>110</v>
      </c>
      <c r="G276" s="83" t="s">
        <v>3</v>
      </c>
      <c r="H276" s="83" t="s">
        <v>110</v>
      </c>
      <c r="I276" s="83" t="s">
        <v>3</v>
      </c>
      <c r="J276" s="83" t="s">
        <v>110</v>
      </c>
      <c r="K276" s="83" t="s">
        <v>3</v>
      </c>
      <c r="L276" s="83" t="s">
        <v>110</v>
      </c>
      <c r="M276" s="83" t="s">
        <v>3</v>
      </c>
      <c r="N276" s="83" t="s">
        <v>110</v>
      </c>
      <c r="O276" s="83" t="s">
        <v>3</v>
      </c>
    </row>
    <row r="277" spans="1:15" ht="40.5" customHeight="1">
      <c r="A277" s="10" t="s">
        <v>111</v>
      </c>
      <c r="B277" s="171"/>
      <c r="C277" s="212"/>
      <c r="D277" s="171"/>
      <c r="E277" s="212"/>
      <c r="F277" s="171"/>
      <c r="G277" s="212"/>
      <c r="H277" s="171"/>
      <c r="I277" s="212"/>
      <c r="J277" s="171"/>
      <c r="K277" s="212"/>
      <c r="L277" s="171"/>
      <c r="M277" s="212"/>
      <c r="N277" s="171"/>
      <c r="O277" s="216"/>
    </row>
    <row r="278" spans="1:15" ht="28.5" customHeight="1">
      <c r="A278" s="26" t="s">
        <v>112</v>
      </c>
      <c r="B278" s="179">
        <v>10</v>
      </c>
      <c r="C278" s="213">
        <v>3.1800000000000002E-2</v>
      </c>
      <c r="D278" s="179">
        <v>50</v>
      </c>
      <c r="E278" s="213">
        <v>0.15920000000000001</v>
      </c>
      <c r="F278" s="179">
        <v>20</v>
      </c>
      <c r="G278" s="213">
        <v>6.3700000000000007E-2</v>
      </c>
      <c r="H278" s="179">
        <v>27</v>
      </c>
      <c r="I278" s="213">
        <v>8.5999999999999993E-2</v>
      </c>
      <c r="J278" s="179">
        <v>30</v>
      </c>
      <c r="K278" s="213">
        <v>9.5500000000000002E-2</v>
      </c>
      <c r="L278" s="179">
        <v>25</v>
      </c>
      <c r="M278" s="213">
        <v>7.9600000000000004E-2</v>
      </c>
      <c r="N278" s="179">
        <v>25</v>
      </c>
      <c r="O278" s="217">
        <v>7.9600000000000004E-2</v>
      </c>
    </row>
    <row r="279" spans="1:15" ht="25.5">
      <c r="A279" s="26" t="s">
        <v>113</v>
      </c>
      <c r="B279" s="179">
        <v>24</v>
      </c>
      <c r="C279" s="213">
        <v>4.8500000000000001E-2</v>
      </c>
      <c r="D279" s="179">
        <v>157</v>
      </c>
      <c r="E279" s="213">
        <v>0.5</v>
      </c>
      <c r="F279" s="179">
        <v>105</v>
      </c>
      <c r="G279" s="213">
        <v>0.33439999999999998</v>
      </c>
      <c r="H279" s="179">
        <v>95</v>
      </c>
      <c r="I279" s="213">
        <v>0.30249999999999999</v>
      </c>
      <c r="J279" s="179">
        <v>130</v>
      </c>
      <c r="K279" s="213">
        <v>0.41399999999999998</v>
      </c>
      <c r="L279" s="179">
        <v>150</v>
      </c>
      <c r="M279" s="213">
        <v>0.47770000000000001</v>
      </c>
      <c r="N279" s="179">
        <v>140</v>
      </c>
      <c r="O279" s="217">
        <v>0.44590000000000002</v>
      </c>
    </row>
    <row r="280" spans="1:15" ht="25.5">
      <c r="A280" s="142" t="s">
        <v>209</v>
      </c>
      <c r="B280" s="220"/>
      <c r="C280" s="214"/>
      <c r="D280" s="185"/>
      <c r="E280" s="214"/>
      <c r="F280" s="185"/>
      <c r="G280" s="214"/>
      <c r="H280" s="185"/>
      <c r="I280" s="214"/>
      <c r="J280" s="185"/>
      <c r="K280" s="214"/>
      <c r="L280" s="185"/>
      <c r="M280" s="214"/>
      <c r="N280" s="185"/>
      <c r="O280" s="218"/>
    </row>
    <row r="281" spans="1:15" ht="38.25">
      <c r="A281" s="142" t="s">
        <v>211</v>
      </c>
      <c r="B281" s="233">
        <v>204459252</v>
      </c>
      <c r="C281" s="230">
        <v>0.13439999999999999</v>
      </c>
      <c r="D281" s="234">
        <v>204674043</v>
      </c>
      <c r="E281" s="230">
        <v>0.12039999999999999</v>
      </c>
      <c r="F281" s="234">
        <v>227471081</v>
      </c>
      <c r="G281" s="230">
        <v>0.12180000000000001</v>
      </c>
      <c r="H281" s="234">
        <v>222240133</v>
      </c>
      <c r="I281" s="231">
        <v>0.1046</v>
      </c>
      <c r="J281" s="234">
        <v>224345835</v>
      </c>
      <c r="K281" s="230">
        <v>9.2899999999999996E-2</v>
      </c>
      <c r="L281" s="234">
        <v>233319668</v>
      </c>
      <c r="M281" s="230">
        <v>9.6600000000000005E-2</v>
      </c>
      <c r="N281" s="234">
        <v>242652455</v>
      </c>
      <c r="O281" s="232">
        <v>0.1004</v>
      </c>
    </row>
    <row r="282" spans="1:15" ht="25.5">
      <c r="A282" s="143" t="s">
        <v>210</v>
      </c>
      <c r="B282" s="188"/>
      <c r="C282" s="215"/>
      <c r="D282" s="188"/>
      <c r="E282" s="215"/>
      <c r="F282" s="188"/>
      <c r="G282" s="215"/>
      <c r="H282" s="188"/>
      <c r="I282" s="215"/>
      <c r="J282" s="188"/>
      <c r="K282" s="215"/>
      <c r="L282" s="188"/>
      <c r="M282" s="215"/>
      <c r="N282" s="188"/>
      <c r="O282" s="219"/>
    </row>
    <row r="283" spans="1:15">
      <c r="A283" s="93"/>
      <c r="B283" s="2"/>
      <c r="C283" s="2"/>
      <c r="D283" s="2"/>
      <c r="E283" s="2"/>
      <c r="F283" s="2"/>
      <c r="G283" s="2"/>
      <c r="H283" s="2"/>
      <c r="I283" s="2"/>
      <c r="J283" s="2"/>
      <c r="K283" s="2"/>
      <c r="L283" s="2"/>
      <c r="M283" s="2"/>
      <c r="N283" s="2"/>
      <c r="O283" s="2"/>
    </row>
    <row r="284" spans="1:15">
      <c r="B284" s="206" t="s">
        <v>28</v>
      </c>
      <c r="C284" s="206" t="s">
        <v>29</v>
      </c>
    </row>
    <row r="285" spans="1:15">
      <c r="A285" s="128" t="s">
        <v>156</v>
      </c>
      <c r="B285" s="201" t="s">
        <v>226</v>
      </c>
      <c r="C285" s="202"/>
    </row>
    <row r="286" spans="1:15">
      <c r="B286" s="199"/>
      <c r="C286" s="199"/>
    </row>
    <row r="287" spans="1:15">
      <c r="A287" s="84"/>
      <c r="B287" s="207" t="s">
        <v>28</v>
      </c>
      <c r="C287" s="207" t="s">
        <v>29</v>
      </c>
    </row>
    <row r="288" spans="1:15" ht="38.25">
      <c r="A288" s="70" t="s">
        <v>147</v>
      </c>
      <c r="B288" s="85" t="s">
        <v>226</v>
      </c>
      <c r="C288" s="86"/>
    </row>
    <row r="289" spans="1:13">
      <c r="A289" s="93"/>
      <c r="B289" s="103"/>
      <c r="C289" s="103"/>
    </row>
    <row r="290" spans="1:13">
      <c r="B290" s="104" t="s">
        <v>28</v>
      </c>
      <c r="C290" s="104" t="s">
        <v>29</v>
      </c>
      <c r="L290" s="105" t="s">
        <v>157</v>
      </c>
      <c r="M290" s="111"/>
    </row>
    <row r="291" spans="1:13">
      <c r="A291" s="70" t="s">
        <v>145</v>
      </c>
      <c r="B291" s="85" t="s">
        <v>226</v>
      </c>
      <c r="C291" s="86"/>
      <c r="F291" s="353" t="s">
        <v>248</v>
      </c>
      <c r="G291" s="354"/>
      <c r="H291" s="354"/>
      <c r="I291" s="354"/>
      <c r="J291" s="354"/>
      <c r="K291" s="355"/>
      <c r="L291" s="208">
        <v>11</v>
      </c>
      <c r="M291" s="112"/>
    </row>
    <row r="292" spans="1:13">
      <c r="A292" s="93"/>
      <c r="B292" s="103"/>
      <c r="C292" s="103"/>
    </row>
    <row r="293" spans="1:13" ht="12.75" customHeight="1">
      <c r="A293" s="113" t="s">
        <v>109</v>
      </c>
      <c r="B293" s="349" t="s">
        <v>141</v>
      </c>
      <c r="C293" s="349"/>
      <c r="D293" s="349"/>
      <c r="E293" s="349"/>
      <c r="F293" s="364" t="s">
        <v>142</v>
      </c>
      <c r="G293" s="365"/>
      <c r="H293" s="364" t="s">
        <v>143</v>
      </c>
      <c r="I293" s="365"/>
    </row>
    <row r="294" spans="1:13">
      <c r="A294" s="87" t="s">
        <v>2</v>
      </c>
      <c r="B294" s="349"/>
      <c r="C294" s="349"/>
      <c r="D294" s="349"/>
      <c r="E294" s="349"/>
      <c r="F294" s="366"/>
      <c r="G294" s="367"/>
      <c r="H294" s="366"/>
      <c r="I294" s="367"/>
    </row>
    <row r="295" spans="1:13">
      <c r="A295" s="87" t="s">
        <v>114</v>
      </c>
      <c r="B295" s="349"/>
      <c r="C295" s="349"/>
      <c r="D295" s="349"/>
      <c r="E295" s="349"/>
      <c r="F295" s="368"/>
      <c r="G295" s="369"/>
      <c r="H295" s="368"/>
      <c r="I295" s="369"/>
    </row>
    <row r="296" spans="1:13">
      <c r="A296" s="10" t="s">
        <v>234</v>
      </c>
      <c r="B296" s="244" t="s">
        <v>245</v>
      </c>
      <c r="C296" s="245"/>
      <c r="D296" s="245"/>
      <c r="E296" s="246"/>
      <c r="F296" s="244" t="s">
        <v>246</v>
      </c>
      <c r="G296" s="246"/>
      <c r="H296" s="244" t="s">
        <v>247</v>
      </c>
      <c r="I296" s="247"/>
    </row>
    <row r="297" spans="1:13">
      <c r="A297" s="26" t="s">
        <v>235</v>
      </c>
      <c r="B297" s="244" t="s">
        <v>245</v>
      </c>
      <c r="C297" s="245"/>
      <c r="D297" s="245"/>
      <c r="E297" s="246"/>
      <c r="F297" s="244" t="s">
        <v>246</v>
      </c>
      <c r="G297" s="246"/>
      <c r="H297" s="244" t="s">
        <v>247</v>
      </c>
      <c r="I297" s="247"/>
    </row>
    <row r="298" spans="1:13">
      <c r="A298" s="26" t="s">
        <v>236</v>
      </c>
      <c r="B298" s="244" t="s">
        <v>245</v>
      </c>
      <c r="C298" s="245"/>
      <c r="D298" s="245"/>
      <c r="E298" s="246"/>
      <c r="F298" s="244" t="s">
        <v>246</v>
      </c>
      <c r="G298" s="246"/>
      <c r="H298" s="244" t="s">
        <v>247</v>
      </c>
      <c r="I298" s="247"/>
    </row>
    <row r="299" spans="1:13">
      <c r="A299" s="26" t="s">
        <v>237</v>
      </c>
      <c r="B299" s="244" t="s">
        <v>245</v>
      </c>
      <c r="C299" s="245"/>
      <c r="D299" s="245"/>
      <c r="E299" s="246"/>
      <c r="F299" s="244" t="s">
        <v>246</v>
      </c>
      <c r="G299" s="246"/>
      <c r="H299" s="244" t="s">
        <v>247</v>
      </c>
      <c r="I299" s="247"/>
    </row>
    <row r="300" spans="1:13">
      <c r="A300" s="26" t="s">
        <v>238</v>
      </c>
      <c r="B300" s="244" t="s">
        <v>245</v>
      </c>
      <c r="C300" s="245"/>
      <c r="D300" s="245"/>
      <c r="E300" s="246"/>
      <c r="F300" s="244" t="s">
        <v>246</v>
      </c>
      <c r="G300" s="246"/>
      <c r="H300" s="244" t="s">
        <v>247</v>
      </c>
      <c r="I300" s="247"/>
    </row>
    <row r="301" spans="1:13">
      <c r="A301" s="14" t="s">
        <v>239</v>
      </c>
      <c r="B301" s="244" t="s">
        <v>245</v>
      </c>
      <c r="C301" s="245"/>
      <c r="D301" s="245"/>
      <c r="E301" s="246"/>
      <c r="F301" s="244" t="s">
        <v>246</v>
      </c>
      <c r="G301" s="246"/>
      <c r="H301" s="244" t="s">
        <v>247</v>
      </c>
      <c r="I301" s="247"/>
    </row>
    <row r="302" spans="1:13">
      <c r="A302" s="221" t="s">
        <v>240</v>
      </c>
      <c r="B302" s="244" t="s">
        <v>245</v>
      </c>
      <c r="C302" s="245"/>
      <c r="D302" s="245"/>
      <c r="E302" s="246"/>
      <c r="F302" s="244" t="s">
        <v>246</v>
      </c>
      <c r="G302" s="246"/>
      <c r="H302" s="244" t="s">
        <v>247</v>
      </c>
      <c r="I302" s="247"/>
    </row>
    <row r="303" spans="1:13">
      <c r="A303" s="221" t="s">
        <v>241</v>
      </c>
      <c r="B303" s="244" t="s">
        <v>245</v>
      </c>
      <c r="C303" s="245"/>
      <c r="D303" s="245"/>
      <c r="E303" s="246"/>
      <c r="F303" s="244" t="s">
        <v>246</v>
      </c>
      <c r="G303" s="246"/>
      <c r="H303" s="244" t="s">
        <v>247</v>
      </c>
      <c r="I303" s="247"/>
    </row>
    <row r="304" spans="1:13">
      <c r="A304" s="221" t="s">
        <v>242</v>
      </c>
      <c r="B304" s="244" t="s">
        <v>245</v>
      </c>
      <c r="C304" s="245"/>
      <c r="D304" s="245"/>
      <c r="E304" s="246"/>
      <c r="F304" s="244" t="s">
        <v>246</v>
      </c>
      <c r="G304" s="246"/>
      <c r="H304" s="244" t="s">
        <v>247</v>
      </c>
      <c r="I304" s="247"/>
    </row>
    <row r="305" spans="1:25">
      <c r="A305" s="221" t="s">
        <v>243</v>
      </c>
      <c r="B305" s="244" t="s">
        <v>245</v>
      </c>
      <c r="C305" s="245"/>
      <c r="D305" s="245"/>
      <c r="E305" s="246"/>
      <c r="F305" s="244" t="s">
        <v>246</v>
      </c>
      <c r="G305" s="246"/>
      <c r="H305" s="244" t="s">
        <v>247</v>
      </c>
      <c r="I305" s="247"/>
    </row>
    <row r="306" spans="1:25">
      <c r="A306" s="14" t="s">
        <v>244</v>
      </c>
      <c r="B306" s="244" t="s">
        <v>245</v>
      </c>
      <c r="C306" s="245"/>
      <c r="D306" s="245"/>
      <c r="E306" s="246"/>
      <c r="F306" s="244" t="s">
        <v>246</v>
      </c>
      <c r="G306" s="246"/>
      <c r="H306" s="244" t="s">
        <v>247</v>
      </c>
      <c r="I306" s="247"/>
    </row>
    <row r="307" spans="1:25" ht="12.75" customHeight="1">
      <c r="A307" s="348" t="s">
        <v>146</v>
      </c>
      <c r="B307" s="348"/>
      <c r="C307" s="348"/>
      <c r="D307" s="348"/>
      <c r="E307" s="348"/>
      <c r="F307" s="348"/>
      <c r="G307" s="348"/>
      <c r="H307" s="348"/>
      <c r="I307" s="348"/>
      <c r="J307" s="348"/>
      <c r="K307" s="348"/>
      <c r="L307" s="348"/>
      <c r="M307" s="348"/>
      <c r="N307" s="348"/>
      <c r="O307" s="348"/>
      <c r="P307" s="348"/>
      <c r="Q307" s="348"/>
      <c r="R307" s="348"/>
      <c r="S307" s="348"/>
      <c r="T307" s="348"/>
      <c r="U307" s="348"/>
      <c r="V307" s="348"/>
    </row>
    <row r="308" spans="1:25" ht="12.75" customHeight="1">
      <c r="A308" s="127"/>
      <c r="B308" s="127"/>
      <c r="C308" s="127"/>
      <c r="D308" s="127"/>
      <c r="E308" s="127"/>
      <c r="F308" s="127"/>
      <c r="G308" s="127"/>
      <c r="H308" s="127"/>
      <c r="I308" s="127"/>
      <c r="J308" s="127"/>
      <c r="K308" s="127"/>
      <c r="L308" s="127"/>
      <c r="M308" s="127"/>
      <c r="N308" s="127"/>
      <c r="O308" s="127"/>
      <c r="P308" s="127"/>
      <c r="Q308" s="127"/>
      <c r="R308" s="127"/>
      <c r="S308" s="127"/>
      <c r="T308" s="127"/>
      <c r="U308" s="127"/>
      <c r="V308" s="127"/>
    </row>
    <row r="309" spans="1:25">
      <c r="A309" s="69"/>
      <c r="B309" s="83" t="s">
        <v>28</v>
      </c>
      <c r="C309" s="83" t="s">
        <v>29</v>
      </c>
    </row>
    <row r="310" spans="1:25" ht="25.5">
      <c r="A310" s="10" t="s">
        <v>115</v>
      </c>
      <c r="B310" s="65" t="s">
        <v>226</v>
      </c>
      <c r="C310" s="66"/>
    </row>
    <row r="311" spans="1:25" ht="25.5">
      <c r="A311" s="26" t="s">
        <v>116</v>
      </c>
      <c r="B311" s="88" t="s">
        <v>226</v>
      </c>
      <c r="C311" s="89"/>
    </row>
    <row r="312" spans="1:25" ht="25.5">
      <c r="A312" s="26" t="s">
        <v>117</v>
      </c>
      <c r="B312" s="88" t="s">
        <v>226</v>
      </c>
      <c r="C312" s="89"/>
    </row>
    <row r="313" spans="1:25" ht="38.25">
      <c r="A313" s="142" t="s">
        <v>212</v>
      </c>
      <c r="B313" s="88" t="s">
        <v>226</v>
      </c>
      <c r="C313" s="89"/>
    </row>
    <row r="314" spans="1:25" ht="38.25">
      <c r="A314" s="142" t="s">
        <v>216</v>
      </c>
      <c r="B314" s="88"/>
      <c r="C314" s="89" t="s">
        <v>226</v>
      </c>
    </row>
    <row r="315" spans="1:25">
      <c r="A315" s="142" t="s">
        <v>213</v>
      </c>
      <c r="B315" s="88" t="s">
        <v>226</v>
      </c>
      <c r="C315" s="89"/>
      <c r="D315" s="229" t="s">
        <v>254</v>
      </c>
    </row>
    <row r="316" spans="1:25">
      <c r="A316" s="142" t="s">
        <v>214</v>
      </c>
      <c r="B316" s="88" t="s">
        <v>226</v>
      </c>
      <c r="C316" s="89"/>
    </row>
    <row r="317" spans="1:25" ht="51">
      <c r="A317" s="143" t="s">
        <v>217</v>
      </c>
      <c r="B317" s="67" t="s">
        <v>226</v>
      </c>
      <c r="C317" s="68"/>
    </row>
    <row r="318" spans="1:25">
      <c r="A318" s="47" t="s">
        <v>218</v>
      </c>
    </row>
    <row r="319" spans="1:25" ht="12.75" customHeight="1">
      <c r="A319" s="361" t="s">
        <v>215</v>
      </c>
      <c r="B319" s="361"/>
      <c r="C319" s="361"/>
      <c r="D319" s="361"/>
      <c r="E319" s="361"/>
      <c r="F319" s="361"/>
      <c r="G319" s="361"/>
      <c r="H319" s="361"/>
      <c r="I319" s="361"/>
      <c r="J319" s="361"/>
      <c r="K319" s="361"/>
      <c r="L319" s="361"/>
      <c r="M319" s="361"/>
      <c r="N319" s="361"/>
      <c r="O319" s="361"/>
      <c r="P319" s="361"/>
      <c r="Q319" s="361"/>
      <c r="R319" s="361"/>
      <c r="S319" s="361"/>
      <c r="T319" s="361"/>
      <c r="U319" s="361"/>
      <c r="V319" s="361"/>
      <c r="W319" s="361"/>
      <c r="X319" s="361"/>
      <c r="Y319" s="361"/>
    </row>
  </sheetData>
  <mergeCells count="243">
    <mergeCell ref="A319:Y319"/>
    <mergeCell ref="A216:A217"/>
    <mergeCell ref="B216:C216"/>
    <mergeCell ref="D216:E216"/>
    <mergeCell ref="F216:G216"/>
    <mergeCell ref="H216:I216"/>
    <mergeCell ref="H306:I306"/>
    <mergeCell ref="H300:I300"/>
    <mergeCell ref="H297:I297"/>
    <mergeCell ref="H296:I296"/>
    <mergeCell ref="F296:G296"/>
    <mergeCell ref="H293:I295"/>
    <mergeCell ref="F293:G295"/>
    <mergeCell ref="A230:A232"/>
    <mergeCell ref="N230:S230"/>
    <mergeCell ref="H230:M230"/>
    <mergeCell ref="N240:S240"/>
    <mergeCell ref="A240:A242"/>
    <mergeCell ref="B261:C261"/>
    <mergeCell ref="D261:E261"/>
    <mergeCell ref="J275:K275"/>
    <mergeCell ref="F261:G261"/>
    <mergeCell ref="H261:I261"/>
    <mergeCell ref="H271:I271"/>
    <mergeCell ref="F300:G300"/>
    <mergeCell ref="L151:M151"/>
    <mergeCell ref="D129:E129"/>
    <mergeCell ref="L196:M196"/>
    <mergeCell ref="F271:G271"/>
    <mergeCell ref="A270:O270"/>
    <mergeCell ref="N271:O271"/>
    <mergeCell ref="F299:G299"/>
    <mergeCell ref="F298:G298"/>
    <mergeCell ref="A261:A262"/>
    <mergeCell ref="I175:J175"/>
    <mergeCell ref="K174:M174"/>
    <mergeCell ref="L175:M175"/>
    <mergeCell ref="H299:I299"/>
    <mergeCell ref="H298:I298"/>
    <mergeCell ref="F297:G297"/>
    <mergeCell ref="B230:G230"/>
    <mergeCell ref="F194:G194"/>
    <mergeCell ref="B296:E296"/>
    <mergeCell ref="J129:K129"/>
    <mergeCell ref="F129:G129"/>
    <mergeCell ref="H129:I129"/>
    <mergeCell ref="A229:S229"/>
    <mergeCell ref="A250:A252"/>
    <mergeCell ref="P32:V32"/>
    <mergeCell ref="I45:O45"/>
    <mergeCell ref="A37:V37"/>
    <mergeCell ref="K67:M67"/>
    <mergeCell ref="N67:P67"/>
    <mergeCell ref="B38:H38"/>
    <mergeCell ref="I38:O38"/>
    <mergeCell ref="P38:V38"/>
    <mergeCell ref="A307:V307"/>
    <mergeCell ref="B293:E295"/>
    <mergeCell ref="B306:E306"/>
    <mergeCell ref="B300:E300"/>
    <mergeCell ref="B299:E299"/>
    <mergeCell ref="B298:E298"/>
    <mergeCell ref="B297:E297"/>
    <mergeCell ref="F306:G306"/>
    <mergeCell ref="A60:L60"/>
    <mergeCell ref="M56:N56"/>
    <mergeCell ref="O56:O57"/>
    <mergeCell ref="A59:L59"/>
    <mergeCell ref="A58:L58"/>
    <mergeCell ref="D118:E118"/>
    <mergeCell ref="D271:E271"/>
    <mergeCell ref="F291:K291"/>
    <mergeCell ref="P45:V45"/>
    <mergeCell ref="A66:V66"/>
    <mergeCell ref="T67:V67"/>
    <mergeCell ref="A57:L57"/>
    <mergeCell ref="A64:L64"/>
    <mergeCell ref="B67:D67"/>
    <mergeCell ref="E67:G67"/>
    <mergeCell ref="A63:L63"/>
    <mergeCell ref="A56:L56"/>
    <mergeCell ref="A62:L62"/>
    <mergeCell ref="H67:J67"/>
    <mergeCell ref="A44:A46"/>
    <mergeCell ref="B45:H45"/>
    <mergeCell ref="A61:L61"/>
    <mergeCell ref="A67:A68"/>
    <mergeCell ref="B2:U2"/>
    <mergeCell ref="B44:V44"/>
    <mergeCell ref="P8:V8"/>
    <mergeCell ref="D5:H5"/>
    <mergeCell ref="I5:U5"/>
    <mergeCell ref="P14:V14"/>
    <mergeCell ref="B14:H14"/>
    <mergeCell ref="I14:O14"/>
    <mergeCell ref="A7:V7"/>
    <mergeCell ref="A13:V13"/>
    <mergeCell ref="B8:H8"/>
    <mergeCell ref="I8:O8"/>
    <mergeCell ref="B26:H26"/>
    <mergeCell ref="I26:O26"/>
    <mergeCell ref="A42:V42"/>
    <mergeCell ref="A19:V19"/>
    <mergeCell ref="B20:H20"/>
    <mergeCell ref="I20:O20"/>
    <mergeCell ref="P20:V20"/>
    <mergeCell ref="A25:V25"/>
    <mergeCell ref="P26:V26"/>
    <mergeCell ref="A31:V31"/>
    <mergeCell ref="B32:H32"/>
    <mergeCell ref="I32:O32"/>
    <mergeCell ref="A73:V73"/>
    <mergeCell ref="Q67:S67"/>
    <mergeCell ref="Q75:S75"/>
    <mergeCell ref="A102:O102"/>
    <mergeCell ref="H75:J75"/>
    <mergeCell ref="B88:D88"/>
    <mergeCell ref="T75:V75"/>
    <mergeCell ref="T88:V88"/>
    <mergeCell ref="F103:G103"/>
    <mergeCell ref="L103:M103"/>
    <mergeCell ref="H103:I103"/>
    <mergeCell ref="J103:K103"/>
    <mergeCell ref="B103:C103"/>
    <mergeCell ref="D103:E103"/>
    <mergeCell ref="Q88:S88"/>
    <mergeCell ref="N75:P75"/>
    <mergeCell ref="K75:M75"/>
    <mergeCell ref="A88:A89"/>
    <mergeCell ref="E75:G75"/>
    <mergeCell ref="A75:A76"/>
    <mergeCell ref="B75:D75"/>
    <mergeCell ref="A173:V173"/>
    <mergeCell ref="N151:O151"/>
    <mergeCell ref="E88:G88"/>
    <mergeCell ref="H88:J88"/>
    <mergeCell ref="H118:I118"/>
    <mergeCell ref="J118:K118"/>
    <mergeCell ref="K88:M88"/>
    <mergeCell ref="T174:V174"/>
    <mergeCell ref="B151:C151"/>
    <mergeCell ref="N118:O118"/>
    <mergeCell ref="A150:O150"/>
    <mergeCell ref="J151:K151"/>
    <mergeCell ref="Q174:S174"/>
    <mergeCell ref="F118:G118"/>
    <mergeCell ref="P170:Y170"/>
    <mergeCell ref="P147:Y147"/>
    <mergeCell ref="P171:Y171"/>
    <mergeCell ref="N88:P88"/>
    <mergeCell ref="N103:O103"/>
    <mergeCell ref="A117:O117"/>
    <mergeCell ref="A118:A119"/>
    <mergeCell ref="B118:C118"/>
    <mergeCell ref="A103:A104"/>
    <mergeCell ref="H151:I151"/>
    <mergeCell ref="R175:S175"/>
    <mergeCell ref="H174:J174"/>
    <mergeCell ref="B194:C194"/>
    <mergeCell ref="N196:O196"/>
    <mergeCell ref="P145:Y145"/>
    <mergeCell ref="A188:Y188"/>
    <mergeCell ref="A148:Y148"/>
    <mergeCell ref="A151:A152"/>
    <mergeCell ref="B174:D174"/>
    <mergeCell ref="C175:D175"/>
    <mergeCell ref="E174:G174"/>
    <mergeCell ref="F175:G175"/>
    <mergeCell ref="O175:P175"/>
    <mergeCell ref="J196:K196"/>
    <mergeCell ref="U175:V175"/>
    <mergeCell ref="A191:Y191"/>
    <mergeCell ref="F196:G196"/>
    <mergeCell ref="D194:E194"/>
    <mergeCell ref="H194:I194"/>
    <mergeCell ref="A174:A176"/>
    <mergeCell ref="B196:C196"/>
    <mergeCell ref="D196:E196"/>
    <mergeCell ref="A189:Y189"/>
    <mergeCell ref="N174:P174"/>
    <mergeCell ref="L129:M129"/>
    <mergeCell ref="A128:O128"/>
    <mergeCell ref="A129:A130"/>
    <mergeCell ref="B129:C129"/>
    <mergeCell ref="N129:O129"/>
    <mergeCell ref="A125:Y125"/>
    <mergeCell ref="A126:Y126"/>
    <mergeCell ref="L118:M118"/>
    <mergeCell ref="D151:E151"/>
    <mergeCell ref="F151:G151"/>
    <mergeCell ref="B271:C271"/>
    <mergeCell ref="H208:I208"/>
    <mergeCell ref="A201:A202"/>
    <mergeCell ref="J208:K208"/>
    <mergeCell ref="A207:O207"/>
    <mergeCell ref="L208:M208"/>
    <mergeCell ref="N208:O208"/>
    <mergeCell ref="A208:A209"/>
    <mergeCell ref="L201:M201"/>
    <mergeCell ref="L271:M271"/>
    <mergeCell ref="F201:G201"/>
    <mergeCell ref="B201:C201"/>
    <mergeCell ref="D201:E201"/>
    <mergeCell ref="F208:G208"/>
    <mergeCell ref="H275:I275"/>
    <mergeCell ref="A223:I223"/>
    <mergeCell ref="A224:I224"/>
    <mergeCell ref="N201:O201"/>
    <mergeCell ref="A190:Y190"/>
    <mergeCell ref="A274:O274"/>
    <mergeCell ref="B275:C275"/>
    <mergeCell ref="H201:I201"/>
    <mergeCell ref="J201:K201"/>
    <mergeCell ref="N275:O275"/>
    <mergeCell ref="A194:A195"/>
    <mergeCell ref="H196:I196"/>
    <mergeCell ref="J194:K194"/>
    <mergeCell ref="L275:M275"/>
    <mergeCell ref="D275:E275"/>
    <mergeCell ref="N194:O194"/>
    <mergeCell ref="L194:M194"/>
    <mergeCell ref="A193:O193"/>
    <mergeCell ref="H240:M240"/>
    <mergeCell ref="B250:G250"/>
    <mergeCell ref="A275:A276"/>
    <mergeCell ref="F275:G275"/>
    <mergeCell ref="J271:K271"/>
    <mergeCell ref="B240:G240"/>
    <mergeCell ref="B304:E304"/>
    <mergeCell ref="F304:G304"/>
    <mergeCell ref="H304:I304"/>
    <mergeCell ref="B305:E305"/>
    <mergeCell ref="F305:G305"/>
    <mergeCell ref="H305:I305"/>
    <mergeCell ref="B301:E301"/>
    <mergeCell ref="F301:G301"/>
    <mergeCell ref="H301:I301"/>
    <mergeCell ref="B302:E302"/>
    <mergeCell ref="F302:G302"/>
    <mergeCell ref="H302:I302"/>
    <mergeCell ref="B303:E303"/>
    <mergeCell ref="F303:G303"/>
    <mergeCell ref="H303:I303"/>
  </mergeCells>
  <phoneticPr fontId="0" type="noConversion"/>
  <dataValidations count="9">
    <dataValidation type="custom" allowBlank="1" showInputMessage="1" showErrorMessage="1" sqref="P16:V17 P28:V29 P40:V41">
      <formula1>B10+I10+P10+B16+I16</formula1>
    </dataValidation>
    <dataValidation type="custom" allowBlank="1" showInputMessage="1" showErrorMessage="1" sqref="P18:V18 P30:V30 P43:V43">
      <formula1>#REF!+#REF!+#REF!+B18+I18</formula1>
    </dataValidation>
    <dataValidation type="whole" showInputMessage="1" showErrorMessage="1" errorTitle="Validar" error="Se debe declarar valores numéricos que estén en el rango de 0 a 99999999" sqref="L277:L279 T77:U86 L106:L114 J106:J114 H106:H114 F106:F114 D106:D114 B70 C69:C70 T69:U70 Q69:R70 N69:O70 K69:L70 H69:I70 E69:F70 B106:B114 B16:O18 B28:O30 B40:O41 B43:O43 Q77:R86 N77:O86 K77:L86 H77:I86 E77:F86 B77:C86 N106:N114 D205 D197:D200 B197:B200 N197:N200 L197:L200 J197:J200 H197:H200 F197:F200 F205 H205 J205 L205 B196:O196 N205 B205 B47:V52 B277:B279 D277:D279 F277:F279 H277:H279 J277:J279 N277:N279">
      <formula1>0</formula1>
      <formula2>999999</formula2>
    </dataValidation>
    <dataValidation type="whole" allowBlank="1" showInputMessage="1" showErrorMessage="1" errorTitle="Validar" error="Se debe declarar valores numéricos que estén en el rango de 0 a 99999999" sqref="B131 N243:Q248 H243:K248 B243:E248 N233:Q238 H233:K238 B233:E238 B253:E258">
      <formula1>0</formula1>
      <formula2>999999</formula2>
    </dataValidation>
    <dataValidation type="whole" showInputMessage="1" showErrorMessage="1" errorTitle="Validar" error="Se debe declarar valores numéricos que estén en el rango de 0 a 99999999" sqref="B210:O212">
      <formula1>0</formula1>
      <formula2>9999999</formula2>
    </dataValidation>
    <dataValidation type="decimal" allowBlank="1" showInputMessage="1" showErrorMessage="1" errorTitle="Validar" error="Se debe declarar valores numéricos que estén en el rango de 0 a 99999999" sqref="B185:B187 U177:U187 R177:R187 O177:O187 L177:L187 Q174 T174 N174 L153:L172 F153:F172 D153:D172 K174 E174 B174 H174 N153:N172 J153:J172 H153:H172 B177 F177:F187 I177:I187 B153:B172 B181">
      <formula1>0</formula1>
      <formula2>999999.999999</formula2>
    </dataValidation>
    <dataValidation type="whole" allowBlank="1" showInputMessage="1" showErrorMessage="1" sqref="B132:B134">
      <formula1>0</formula1>
      <formula2>999999</formula2>
    </dataValidation>
    <dataValidation type="whole" showInputMessage="1" showErrorMessage="1" errorTitle="Validar" error="Se debe declarar valores numéricos que estén en el rango de 0 a 99999999_x000a__x000a_Es obligatorio declarar el número de profesores que laboran en la institución._x000a_" sqref="B69">
      <formula1>1</formula1>
      <formula2>999999</formula2>
    </dataValidation>
    <dataValidation type="whole" showErrorMessage="1" errorTitle="Validar" error="Se debe declarar valores numéricos que estén en el rango de 0 a 99999999" promptTitle="Valor" sqref="B22:V24 B34:V36 B10:V12">
      <formula1>0</formula1>
      <formula2>9999999</formula2>
    </dataValidation>
  </dataValidations>
  <printOptions horizontalCentered="1"/>
  <pageMargins left="0.39370078740157483" right="0.39370078740157483" top="0.78740157480314965" bottom="0" header="0" footer="0.43307086614173229"/>
  <pageSetup scale="60" orientation="landscape" r:id="rId1"/>
  <headerFooter alignWithMargins="0"/>
  <rowBreaks count="5" manualBreakCount="5">
    <brk id="65" max="24" man="1"/>
    <brk id="116" max="24" man="1"/>
    <brk id="149" max="24" man="1"/>
    <brk id="228" max="24" man="1"/>
    <brk id="273" max="24" man="1"/>
  </rowBreaks>
  <ignoredErrors>
    <ignoredError sqref="R16:S16 E135 G135 I135 K135 Q28:S28 Q16 M135 T183 C135 B183 B179 E179 E183 H179 H183 K179 N179 Q179 T179 K183 N183 Q183 D71 G71" formula="1"/>
  </ignoredErrors>
  <drawing r:id="rId2"/>
  <legacyDrawing r:id="rId3"/>
</worksheet>
</file>

<file path=xl/worksheets/sheet2.xml><?xml version="1.0" encoding="utf-8"?>
<worksheet xmlns="http://schemas.openxmlformats.org/spreadsheetml/2006/main" xmlns:r="http://schemas.openxmlformats.org/officeDocument/2006/relationships">
  <dimension ref="C4:W18"/>
  <sheetViews>
    <sheetView workbookViewId="0"/>
  </sheetViews>
  <sheetFormatPr baseColWidth="10" defaultRowHeight="12.75"/>
  <sheetData>
    <row r="4" spans="3:23">
      <c r="C4" s="241"/>
      <c r="D4" s="241"/>
      <c r="E4" s="241"/>
      <c r="F4" s="241"/>
      <c r="G4" s="241"/>
    </row>
    <row r="10" spans="3:23" s="2" customFormat="1">
      <c r="F10" s="112"/>
      <c r="G10" s="112"/>
      <c r="H10" s="112"/>
      <c r="I10" s="112"/>
      <c r="J10" s="112"/>
      <c r="K10" s="112"/>
      <c r="L10" s="112"/>
      <c r="M10" s="112"/>
      <c r="N10" s="112"/>
      <c r="O10" s="112"/>
      <c r="P10" s="112"/>
      <c r="Q10" s="112"/>
      <c r="R10" s="112"/>
      <c r="S10" s="112"/>
      <c r="T10" s="112"/>
      <c r="U10" s="112"/>
      <c r="V10" s="112"/>
      <c r="W10" s="112"/>
    </row>
    <row r="11" spans="3:23" s="2" customFormat="1">
      <c r="C11" s="94"/>
      <c r="D11" s="94"/>
      <c r="E11" s="94"/>
      <c r="F11" s="94"/>
      <c r="G11" s="94"/>
      <c r="H11" s="94"/>
      <c r="I11" s="94"/>
      <c r="J11" s="94"/>
      <c r="K11" s="94"/>
      <c r="L11" s="94"/>
      <c r="M11" s="94"/>
      <c r="N11" s="94"/>
      <c r="O11" s="94"/>
      <c r="P11" s="94"/>
      <c r="Q11" s="94"/>
      <c r="R11" s="94"/>
      <c r="S11" s="94"/>
      <c r="T11" s="94"/>
      <c r="U11" s="94"/>
      <c r="V11" s="94"/>
      <c r="W11" s="94"/>
    </row>
    <row r="12" spans="3:23" s="2" customFormat="1">
      <c r="C12"/>
      <c r="D12" s="94"/>
      <c r="E12" s="94"/>
      <c r="F12" s="94"/>
      <c r="G12" s="94"/>
      <c r="H12" s="94"/>
      <c r="I12" s="94"/>
      <c r="J12" s="94"/>
      <c r="K12" s="94"/>
      <c r="L12" s="94"/>
      <c r="M12" s="94"/>
      <c r="N12" s="98"/>
      <c r="O12" s="98"/>
      <c r="P12" s="98"/>
      <c r="Q12" s="94"/>
      <c r="R12" s="94"/>
      <c r="S12" s="94"/>
      <c r="T12" s="94"/>
      <c r="U12" s="94"/>
      <c r="V12" s="94"/>
      <c r="W12" s="94"/>
    </row>
    <row r="13" spans="3:23" s="2" customFormat="1">
      <c r="C13"/>
      <c r="D13" s="94"/>
      <c r="E13" s="94"/>
      <c r="F13" s="94"/>
      <c r="G13" s="94"/>
      <c r="H13" s="94"/>
      <c r="I13" s="94"/>
      <c r="J13" s="94"/>
      <c r="K13" s="94"/>
      <c r="L13" s="94"/>
      <c r="M13" s="94"/>
      <c r="N13" s="94"/>
      <c r="O13" s="94"/>
      <c r="P13" s="94"/>
      <c r="Q13" s="94"/>
      <c r="R13" s="94"/>
      <c r="S13" s="94"/>
      <c r="T13" s="94"/>
      <c r="U13" s="94"/>
      <c r="V13" s="94"/>
      <c r="W13" s="94"/>
    </row>
    <row r="14" spans="3:23" s="2" customFormat="1">
      <c r="C14" s="241"/>
      <c r="D14" s="94"/>
      <c r="E14" s="94"/>
      <c r="F14" s="94"/>
      <c r="G14" s="94"/>
      <c r="H14" s="94"/>
      <c r="I14" s="94"/>
      <c r="J14" s="94"/>
      <c r="K14" s="94"/>
      <c r="L14" s="94"/>
      <c r="M14" s="94"/>
      <c r="N14" s="94"/>
      <c r="O14" s="94"/>
      <c r="P14" s="94"/>
      <c r="Q14" s="94"/>
      <c r="R14" s="94"/>
      <c r="S14" s="94"/>
      <c r="T14" s="94"/>
      <c r="U14" s="94"/>
      <c r="V14" s="94"/>
      <c r="W14" s="94"/>
    </row>
    <row r="15" spans="3:23" s="2" customFormat="1">
      <c r="C15" s="94"/>
      <c r="D15" s="94"/>
      <c r="E15" s="94"/>
      <c r="F15" s="94"/>
      <c r="G15" s="94"/>
      <c r="H15" s="94"/>
      <c r="I15" s="94"/>
      <c r="J15" s="94"/>
      <c r="K15" s="94"/>
      <c r="L15" s="94"/>
      <c r="M15" s="94"/>
      <c r="N15" s="94"/>
      <c r="O15" s="94"/>
      <c r="P15" s="94"/>
      <c r="Q15" s="94"/>
      <c r="R15" s="94"/>
      <c r="S15" s="94"/>
      <c r="T15" s="94"/>
      <c r="U15" s="94"/>
      <c r="V15" s="94"/>
      <c r="W15" s="94"/>
    </row>
    <row r="16" spans="3:23" s="2" customFormat="1">
      <c r="C16" s="94"/>
      <c r="D16" s="94"/>
      <c r="E16" s="94"/>
      <c r="F16" s="94"/>
      <c r="G16" s="94"/>
      <c r="H16" s="94"/>
      <c r="I16" s="94"/>
      <c r="J16" s="94"/>
      <c r="K16" s="94"/>
      <c r="L16" s="94"/>
      <c r="M16" s="94"/>
      <c r="N16" s="94"/>
      <c r="O16" s="94"/>
      <c r="P16" s="94"/>
      <c r="Q16" s="94"/>
      <c r="R16" s="94"/>
      <c r="S16" s="94"/>
      <c r="T16" s="94"/>
      <c r="U16" s="94"/>
      <c r="V16" s="94"/>
      <c r="W16" s="94"/>
    </row>
    <row r="17" s="2" customFormat="1"/>
    <row r="18" s="2" customFormat="1"/>
  </sheetData>
  <dataValidations disablePrompts="1" count="1">
    <dataValidation type="whole" showInputMessage="1" showErrorMessage="1" errorTitle="Validar" error="Se debe declarar valores numéricos que estén en el rango de 0 a 99999999" sqref="D11:W16 C11 C15:C16">
      <formula1>0</formula1>
      <formula2>999999</formula2>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baseColWidth="10" defaultRowHeight="12.7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FORMATO INSTITUCIONAL</vt:lpstr>
      <vt:lpstr>Hoja1</vt:lpstr>
      <vt:lpstr>Hoja2</vt:lpstr>
      <vt:lpstr>'FORMATO INSTITUCIONAL'!Área_de_impresión</vt:lpstr>
      <vt:lpstr>'FORMATO INSTITUCIONAL'!Títulos_a_imprimir</vt:lpstr>
    </vt:vector>
  </TitlesOfParts>
  <Company>sep</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Pascual Conde Maldonado</dc:creator>
  <cp:lastModifiedBy>Leonardo López Aguilar</cp:lastModifiedBy>
  <cp:lastPrinted>2010-05-05T23:11:58Z</cp:lastPrinted>
  <dcterms:created xsi:type="dcterms:W3CDTF">2005-12-19T17:23:20Z</dcterms:created>
  <dcterms:modified xsi:type="dcterms:W3CDTF">2010-05-05T23:16:38Z</dcterms:modified>
</cp:coreProperties>
</file>